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nald\Documents\Rowing\Tides\"/>
    </mc:Choice>
  </mc:AlternateContent>
  <bookViews>
    <workbookView xWindow="7188" yWindow="-12" windowWidth="7200" windowHeight="10248" tabRatio="850" activeTab="1"/>
  </bookViews>
  <sheets>
    <sheet name="Tides" sheetId="1" r:id="rId1"/>
    <sheet name="Rowing Windows LEAP year" sheetId="3" r:id="rId2"/>
  </sheets>
  <calcPr calcId="171027"/>
</workbook>
</file>

<file path=xl/calcChain.xml><?xml version="1.0" encoding="utf-8"?>
<calcChain xmlns="http://schemas.openxmlformats.org/spreadsheetml/2006/main">
  <c r="AE402" i="3" l="1"/>
  <c r="AD402" i="3"/>
  <c r="AC402" i="3"/>
  <c r="AB402" i="3"/>
  <c r="AE401" i="3"/>
  <c r="AD401" i="3"/>
  <c r="AC401" i="3"/>
  <c r="AB401" i="3"/>
  <c r="AE400" i="3"/>
  <c r="AD400" i="3"/>
  <c r="AC400" i="3"/>
  <c r="AB400" i="3"/>
  <c r="AE399" i="3"/>
  <c r="AD399" i="3"/>
  <c r="AC399" i="3"/>
  <c r="AB399" i="3"/>
  <c r="AE398" i="3"/>
  <c r="AD398" i="3"/>
  <c r="AC398" i="3"/>
  <c r="AB398" i="3"/>
  <c r="AE397" i="3"/>
  <c r="AD397" i="3"/>
  <c r="AC397" i="3"/>
  <c r="AB397" i="3"/>
  <c r="AE396" i="3"/>
  <c r="AD396" i="3"/>
  <c r="AC396" i="3"/>
  <c r="AB396" i="3"/>
  <c r="AE395" i="3"/>
  <c r="AD395" i="3"/>
  <c r="AC395" i="3"/>
  <c r="AB395" i="3"/>
  <c r="AE394" i="3"/>
  <c r="AD394" i="3"/>
  <c r="AC394" i="3"/>
  <c r="AB394" i="3"/>
  <c r="AE393" i="3"/>
  <c r="AD393" i="3"/>
  <c r="AC393" i="3"/>
  <c r="AB393" i="3"/>
  <c r="AE392" i="3"/>
  <c r="AD392" i="3"/>
  <c r="AC392" i="3"/>
  <c r="AB392" i="3"/>
  <c r="AE391" i="3"/>
  <c r="AD391" i="3"/>
  <c r="AC391" i="3"/>
  <c r="AB391" i="3"/>
  <c r="AE390" i="3"/>
  <c r="AD390" i="3"/>
  <c r="AC390" i="3"/>
  <c r="AB390" i="3"/>
  <c r="AE389" i="3"/>
  <c r="AD389" i="3"/>
  <c r="AC389" i="3"/>
  <c r="AB389" i="3"/>
  <c r="AE388" i="3"/>
  <c r="AD388" i="3"/>
  <c r="AC388" i="3"/>
  <c r="AB388" i="3"/>
  <c r="AE387" i="3"/>
  <c r="AD387" i="3"/>
  <c r="AC387" i="3"/>
  <c r="AB387" i="3"/>
  <c r="AE386" i="3"/>
  <c r="AD386" i="3"/>
  <c r="AC386" i="3"/>
  <c r="AB386" i="3"/>
  <c r="AE385" i="3"/>
  <c r="AD385" i="3"/>
  <c r="AC385" i="3"/>
  <c r="AB385" i="3"/>
  <c r="AE384" i="3"/>
  <c r="AD384" i="3"/>
  <c r="AC384" i="3"/>
  <c r="AB384" i="3"/>
  <c r="AE383" i="3"/>
  <c r="AD383" i="3"/>
  <c r="AC383" i="3"/>
  <c r="AB383" i="3"/>
  <c r="AE382" i="3"/>
  <c r="AD382" i="3"/>
  <c r="AC382" i="3"/>
  <c r="AB382" i="3"/>
  <c r="AE381" i="3"/>
  <c r="AD381" i="3"/>
  <c r="AC381" i="3"/>
  <c r="AB381" i="3"/>
  <c r="AE380" i="3"/>
  <c r="AD380" i="3"/>
  <c r="AC380" i="3"/>
  <c r="AB380" i="3"/>
  <c r="AE379" i="3"/>
  <c r="AD379" i="3"/>
  <c r="AC379" i="3"/>
  <c r="AB379" i="3"/>
  <c r="AE378" i="3"/>
  <c r="AD378" i="3"/>
  <c r="AC378" i="3"/>
  <c r="AB378" i="3"/>
  <c r="AE377" i="3"/>
  <c r="AD377" i="3"/>
  <c r="AC377" i="3"/>
  <c r="AB377" i="3"/>
  <c r="AE376" i="3"/>
  <c r="AD376" i="3"/>
  <c r="AC376" i="3"/>
  <c r="AB376" i="3"/>
  <c r="AE375" i="3"/>
  <c r="AD375" i="3"/>
  <c r="AC375" i="3"/>
  <c r="AB375" i="3"/>
  <c r="AE374" i="3"/>
  <c r="AD374" i="3"/>
  <c r="AC374" i="3"/>
  <c r="AB374" i="3"/>
  <c r="AE373" i="3"/>
  <c r="AD373" i="3"/>
  <c r="AC373" i="3"/>
  <c r="AB373" i="3"/>
  <c r="AE372" i="3"/>
  <c r="AD372" i="3"/>
  <c r="AC372" i="3"/>
  <c r="AB372" i="3"/>
  <c r="AE335" i="3"/>
  <c r="AD335" i="3"/>
  <c r="AC335" i="3"/>
  <c r="AB335" i="3"/>
  <c r="AE334" i="3"/>
  <c r="AD334" i="3"/>
  <c r="AC334" i="3"/>
  <c r="AB334" i="3"/>
  <c r="AE333" i="3"/>
  <c r="AD333" i="3"/>
  <c r="AC333" i="3"/>
  <c r="AB333" i="3"/>
  <c r="AE332" i="3"/>
  <c r="AD332" i="3"/>
  <c r="AC332" i="3"/>
  <c r="AB332" i="3"/>
  <c r="AE331" i="3"/>
  <c r="AD331" i="3"/>
  <c r="AC331" i="3"/>
  <c r="AB331" i="3"/>
  <c r="AE330" i="3"/>
  <c r="AD330" i="3"/>
  <c r="AC330" i="3"/>
  <c r="AB330" i="3"/>
  <c r="AE329" i="3"/>
  <c r="AD329" i="3"/>
  <c r="AC329" i="3"/>
  <c r="AB329" i="3"/>
  <c r="AE328" i="3"/>
  <c r="AD328" i="3"/>
  <c r="AC328" i="3"/>
  <c r="AB328" i="3"/>
  <c r="AE327" i="3"/>
  <c r="AD327" i="3"/>
  <c r="AC327" i="3"/>
  <c r="AB327" i="3"/>
  <c r="AE326" i="3"/>
  <c r="AD326" i="3"/>
  <c r="AC326" i="3"/>
  <c r="AB326" i="3"/>
  <c r="AE325" i="3"/>
  <c r="AD325" i="3"/>
  <c r="AC325" i="3"/>
  <c r="AB325" i="3"/>
  <c r="AE324" i="3"/>
  <c r="AD324" i="3"/>
  <c r="AC324" i="3"/>
  <c r="AB324" i="3"/>
  <c r="AE323" i="3"/>
  <c r="AD323" i="3"/>
  <c r="AC323" i="3"/>
  <c r="AB323" i="3"/>
  <c r="AE322" i="3"/>
  <c r="AD322" i="3"/>
  <c r="AC322" i="3"/>
  <c r="AB322" i="3"/>
  <c r="AE321" i="3"/>
  <c r="AD321" i="3"/>
  <c r="AC321" i="3"/>
  <c r="AB321" i="3"/>
  <c r="AE320" i="3"/>
  <c r="AD320" i="3"/>
  <c r="AC320" i="3"/>
  <c r="AB320" i="3"/>
  <c r="AE319" i="3"/>
  <c r="AD319" i="3"/>
  <c r="AC319" i="3"/>
  <c r="AB319" i="3"/>
  <c r="AE318" i="3"/>
  <c r="AD318" i="3"/>
  <c r="AC318" i="3"/>
  <c r="AB318" i="3"/>
  <c r="AE317" i="3"/>
  <c r="AD317" i="3"/>
  <c r="AC317" i="3"/>
  <c r="AB317" i="3"/>
  <c r="AE316" i="3"/>
  <c r="AD316" i="3"/>
  <c r="AC316" i="3"/>
  <c r="AB316" i="3"/>
  <c r="AE315" i="3"/>
  <c r="AD315" i="3"/>
  <c r="AC315" i="3"/>
  <c r="AB315" i="3"/>
  <c r="AE314" i="3"/>
  <c r="AD314" i="3"/>
  <c r="AC314" i="3"/>
  <c r="AB314" i="3"/>
  <c r="AE313" i="3"/>
  <c r="AD313" i="3"/>
  <c r="AC313" i="3"/>
  <c r="AB313" i="3"/>
  <c r="AE312" i="3"/>
  <c r="AD312" i="3"/>
  <c r="AC312" i="3"/>
  <c r="AB312" i="3"/>
  <c r="AE311" i="3"/>
  <c r="AD311" i="3"/>
  <c r="AC311" i="3"/>
  <c r="AB311" i="3"/>
  <c r="AE310" i="3"/>
  <c r="AD310" i="3"/>
  <c r="AC310" i="3"/>
  <c r="AB310" i="3"/>
  <c r="AE309" i="3"/>
  <c r="AD309" i="3"/>
  <c r="AC309" i="3"/>
  <c r="AB309" i="3"/>
  <c r="AE308" i="3"/>
  <c r="AD308" i="3"/>
  <c r="AC308" i="3"/>
  <c r="AB308" i="3"/>
  <c r="AE307" i="3"/>
  <c r="AD307" i="3"/>
  <c r="AC307" i="3"/>
  <c r="AB307" i="3"/>
  <c r="AE306" i="3"/>
  <c r="AD306" i="3"/>
  <c r="AC306" i="3"/>
  <c r="AB306" i="3"/>
  <c r="AE305" i="3"/>
  <c r="AD305" i="3"/>
  <c r="AC305" i="3"/>
  <c r="AB305" i="3"/>
  <c r="AE268" i="3"/>
  <c r="AD268" i="3"/>
  <c r="AC268" i="3"/>
  <c r="AB268" i="3"/>
  <c r="AE267" i="3"/>
  <c r="AD267" i="3"/>
  <c r="AC267" i="3"/>
  <c r="AB267" i="3"/>
  <c r="AE266" i="3"/>
  <c r="AD266" i="3"/>
  <c r="AC266" i="3"/>
  <c r="AB266" i="3"/>
  <c r="AE265" i="3"/>
  <c r="AD265" i="3"/>
  <c r="AC265" i="3"/>
  <c r="AB265" i="3"/>
  <c r="AE264" i="3"/>
  <c r="AD264" i="3"/>
  <c r="AC264" i="3"/>
  <c r="AB264" i="3"/>
  <c r="AE263" i="3"/>
  <c r="AD263" i="3"/>
  <c r="AC263" i="3"/>
  <c r="AB263" i="3"/>
  <c r="AE262" i="3"/>
  <c r="AD262" i="3"/>
  <c r="AC262" i="3"/>
  <c r="AB262" i="3"/>
  <c r="AE261" i="3"/>
  <c r="AD261" i="3"/>
  <c r="AC261" i="3"/>
  <c r="AB261" i="3"/>
  <c r="AE260" i="3"/>
  <c r="AD260" i="3"/>
  <c r="AC260" i="3"/>
  <c r="AB260" i="3"/>
  <c r="AE259" i="3"/>
  <c r="AD259" i="3"/>
  <c r="AC259" i="3"/>
  <c r="AB259" i="3"/>
  <c r="AE258" i="3"/>
  <c r="AD258" i="3"/>
  <c r="AC258" i="3"/>
  <c r="AB258" i="3"/>
  <c r="AE257" i="3"/>
  <c r="AD257" i="3"/>
  <c r="AC257" i="3"/>
  <c r="AB257" i="3"/>
  <c r="AE256" i="3"/>
  <c r="AD256" i="3"/>
  <c r="AC256" i="3"/>
  <c r="AB256" i="3"/>
  <c r="AE255" i="3"/>
  <c r="AD255" i="3"/>
  <c r="AC255" i="3"/>
  <c r="AB255" i="3"/>
  <c r="AE254" i="3"/>
  <c r="AD254" i="3"/>
  <c r="AC254" i="3"/>
  <c r="AB254" i="3"/>
  <c r="AE253" i="3"/>
  <c r="AD253" i="3"/>
  <c r="AC253" i="3"/>
  <c r="AB253" i="3"/>
  <c r="AE252" i="3"/>
  <c r="AD252" i="3"/>
  <c r="AC252" i="3"/>
  <c r="AB252" i="3"/>
  <c r="AE251" i="3"/>
  <c r="AD251" i="3"/>
  <c r="AC251" i="3"/>
  <c r="AB251" i="3"/>
  <c r="AE250" i="3"/>
  <c r="AD250" i="3"/>
  <c r="AC250" i="3"/>
  <c r="AB250" i="3"/>
  <c r="AE249" i="3"/>
  <c r="AD249" i="3"/>
  <c r="AC249" i="3"/>
  <c r="AB249" i="3"/>
  <c r="AE248" i="3"/>
  <c r="AD248" i="3"/>
  <c r="AC248" i="3"/>
  <c r="AB248" i="3"/>
  <c r="AE247" i="3"/>
  <c r="AD247" i="3"/>
  <c r="AC247" i="3"/>
  <c r="AB247" i="3"/>
  <c r="AE246" i="3"/>
  <c r="AD246" i="3"/>
  <c r="AC246" i="3"/>
  <c r="AB246" i="3"/>
  <c r="AE245" i="3"/>
  <c r="AD245" i="3"/>
  <c r="AC245" i="3"/>
  <c r="AB245" i="3"/>
  <c r="AE244" i="3"/>
  <c r="AD244" i="3"/>
  <c r="AC244" i="3"/>
  <c r="AB244" i="3"/>
  <c r="AE243" i="3"/>
  <c r="AD243" i="3"/>
  <c r="AC243" i="3"/>
  <c r="AB243" i="3"/>
  <c r="AE242" i="3"/>
  <c r="AD242" i="3"/>
  <c r="AC242" i="3"/>
  <c r="AB242" i="3"/>
  <c r="AE241" i="3"/>
  <c r="AD241" i="3"/>
  <c r="AC241" i="3"/>
  <c r="AB241" i="3"/>
  <c r="AE240" i="3"/>
  <c r="AD240" i="3"/>
  <c r="AC240" i="3"/>
  <c r="AB240" i="3"/>
  <c r="AE239" i="3"/>
  <c r="AD239" i="3"/>
  <c r="AC239" i="3"/>
  <c r="AB239" i="3"/>
  <c r="AE238" i="3"/>
  <c r="AD238" i="3"/>
  <c r="AC238" i="3"/>
  <c r="AB238" i="3"/>
  <c r="AE234" i="3"/>
  <c r="AD234" i="3"/>
  <c r="AC234" i="3"/>
  <c r="AB234" i="3"/>
  <c r="AE233" i="3"/>
  <c r="AD233" i="3"/>
  <c r="AC233" i="3"/>
  <c r="AB233" i="3"/>
  <c r="AE232" i="3"/>
  <c r="AD232" i="3"/>
  <c r="AC232" i="3"/>
  <c r="AB232" i="3"/>
  <c r="AE231" i="3"/>
  <c r="AD231" i="3"/>
  <c r="AC231" i="3"/>
  <c r="AB231" i="3"/>
  <c r="AE230" i="3"/>
  <c r="AD230" i="3"/>
  <c r="AC230" i="3"/>
  <c r="AB230" i="3"/>
  <c r="AE229" i="3"/>
  <c r="AD229" i="3"/>
  <c r="AC229" i="3"/>
  <c r="AB229" i="3"/>
  <c r="AE228" i="3"/>
  <c r="AD228" i="3"/>
  <c r="AC228" i="3"/>
  <c r="AB228" i="3"/>
  <c r="AE227" i="3"/>
  <c r="AD227" i="3"/>
  <c r="AC227" i="3"/>
  <c r="AB227" i="3"/>
  <c r="AE226" i="3"/>
  <c r="AD226" i="3"/>
  <c r="AC226" i="3"/>
  <c r="AB226" i="3"/>
  <c r="AE225" i="3"/>
  <c r="AD225" i="3"/>
  <c r="AC225" i="3"/>
  <c r="AB225" i="3"/>
  <c r="AE224" i="3"/>
  <c r="AD224" i="3"/>
  <c r="AC224" i="3"/>
  <c r="AB224" i="3"/>
  <c r="AE223" i="3"/>
  <c r="AD223" i="3"/>
  <c r="AC223" i="3"/>
  <c r="AB223" i="3"/>
  <c r="AE222" i="3"/>
  <c r="AD222" i="3"/>
  <c r="AC222" i="3"/>
  <c r="AB222" i="3"/>
  <c r="AE221" i="3"/>
  <c r="AD221" i="3"/>
  <c r="AC221" i="3"/>
  <c r="AB221" i="3"/>
  <c r="AE220" i="3"/>
  <c r="AD220" i="3"/>
  <c r="AC220" i="3"/>
  <c r="AB220" i="3"/>
  <c r="AE219" i="3"/>
  <c r="AD219" i="3"/>
  <c r="AC219" i="3"/>
  <c r="AB219" i="3"/>
  <c r="AE218" i="3"/>
  <c r="AD218" i="3"/>
  <c r="AC218" i="3"/>
  <c r="AB218" i="3"/>
  <c r="AE217" i="3"/>
  <c r="AD217" i="3"/>
  <c r="AC217" i="3"/>
  <c r="AB217" i="3"/>
  <c r="AE216" i="3"/>
  <c r="AD216" i="3"/>
  <c r="AC216" i="3"/>
  <c r="AB216" i="3"/>
  <c r="AE215" i="3"/>
  <c r="AD215" i="3"/>
  <c r="AC215" i="3"/>
  <c r="AB215" i="3"/>
  <c r="AE214" i="3"/>
  <c r="AD214" i="3"/>
  <c r="AC214" i="3"/>
  <c r="AB214" i="3"/>
  <c r="AE213" i="3"/>
  <c r="AD213" i="3"/>
  <c r="AC213" i="3"/>
  <c r="AB213" i="3"/>
  <c r="AE212" i="3"/>
  <c r="AD212" i="3"/>
  <c r="AC212" i="3"/>
  <c r="AB212" i="3"/>
  <c r="AE211" i="3"/>
  <c r="AD211" i="3"/>
  <c r="AC211" i="3"/>
  <c r="AB211" i="3"/>
  <c r="AE210" i="3"/>
  <c r="AD210" i="3"/>
  <c r="AC210" i="3"/>
  <c r="AB210" i="3"/>
  <c r="AE209" i="3"/>
  <c r="AD209" i="3"/>
  <c r="AC209" i="3"/>
  <c r="AB209" i="3"/>
  <c r="AE208" i="3"/>
  <c r="AD208" i="3"/>
  <c r="AC208" i="3"/>
  <c r="AB208" i="3"/>
  <c r="AE207" i="3"/>
  <c r="AD207" i="3"/>
  <c r="AC207" i="3"/>
  <c r="AB207" i="3"/>
  <c r="AE206" i="3"/>
  <c r="AD206" i="3"/>
  <c r="AC206" i="3"/>
  <c r="AB206" i="3"/>
  <c r="AE205" i="3"/>
  <c r="AD205" i="3"/>
  <c r="AC205" i="3"/>
  <c r="AB205" i="3"/>
  <c r="AE204" i="3"/>
  <c r="AD204" i="3"/>
  <c r="AC204" i="3"/>
  <c r="AB204" i="3"/>
  <c r="AE167" i="3"/>
  <c r="AD167" i="3"/>
  <c r="AC167" i="3"/>
  <c r="AB167" i="3"/>
  <c r="AE166" i="3"/>
  <c r="AD166" i="3"/>
  <c r="AC166" i="3"/>
  <c r="AB166" i="3"/>
  <c r="AE165" i="3"/>
  <c r="AD165" i="3"/>
  <c r="AC165" i="3"/>
  <c r="AB165" i="3"/>
  <c r="AE164" i="3"/>
  <c r="AD164" i="3"/>
  <c r="AC164" i="3"/>
  <c r="AB164" i="3"/>
  <c r="AE163" i="3"/>
  <c r="AD163" i="3"/>
  <c r="AC163" i="3"/>
  <c r="AB163" i="3"/>
  <c r="AE162" i="3"/>
  <c r="AD162" i="3"/>
  <c r="AC162" i="3"/>
  <c r="AB162" i="3"/>
  <c r="AE161" i="3"/>
  <c r="AD161" i="3"/>
  <c r="AC161" i="3"/>
  <c r="AB161" i="3"/>
  <c r="AE160" i="3"/>
  <c r="AD160" i="3"/>
  <c r="AC160" i="3"/>
  <c r="AB160" i="3"/>
  <c r="AE159" i="3"/>
  <c r="AD159" i="3"/>
  <c r="AC159" i="3"/>
  <c r="AB159" i="3"/>
  <c r="AE158" i="3"/>
  <c r="AD158" i="3"/>
  <c r="AC158" i="3"/>
  <c r="AB158" i="3"/>
  <c r="AE157" i="3"/>
  <c r="AD157" i="3"/>
  <c r="AC157" i="3"/>
  <c r="AB157" i="3"/>
  <c r="AE156" i="3"/>
  <c r="AD156" i="3"/>
  <c r="AC156" i="3"/>
  <c r="AB156" i="3"/>
  <c r="AE155" i="3"/>
  <c r="AD155" i="3"/>
  <c r="AC155" i="3"/>
  <c r="AB155" i="3"/>
  <c r="AE154" i="3"/>
  <c r="AD154" i="3"/>
  <c r="AC154" i="3"/>
  <c r="AB154" i="3"/>
  <c r="AE153" i="3"/>
  <c r="AD153" i="3"/>
  <c r="AC153" i="3"/>
  <c r="AB153" i="3"/>
  <c r="AE152" i="3"/>
  <c r="AD152" i="3"/>
  <c r="AC152" i="3"/>
  <c r="AB152" i="3"/>
  <c r="AE151" i="3"/>
  <c r="AD151" i="3"/>
  <c r="AC151" i="3"/>
  <c r="AB151" i="3"/>
  <c r="AE150" i="3"/>
  <c r="AD150" i="3"/>
  <c r="AC150" i="3"/>
  <c r="AB150" i="3"/>
  <c r="AE149" i="3"/>
  <c r="AD149" i="3"/>
  <c r="AC149" i="3"/>
  <c r="AB149" i="3"/>
  <c r="AE148" i="3"/>
  <c r="AD148" i="3"/>
  <c r="AC148" i="3"/>
  <c r="AB148" i="3"/>
  <c r="AE147" i="3"/>
  <c r="AD147" i="3"/>
  <c r="AC147" i="3"/>
  <c r="AB147" i="3"/>
  <c r="AE146" i="3"/>
  <c r="AD146" i="3"/>
  <c r="AC146" i="3"/>
  <c r="AB146" i="3"/>
  <c r="AE145" i="3"/>
  <c r="AD145" i="3"/>
  <c r="AC145" i="3"/>
  <c r="AB145" i="3"/>
  <c r="AE144" i="3"/>
  <c r="AD144" i="3"/>
  <c r="AC144" i="3"/>
  <c r="AB144" i="3"/>
  <c r="AE143" i="3"/>
  <c r="AD143" i="3"/>
  <c r="AC143" i="3"/>
  <c r="AB143" i="3"/>
  <c r="AE142" i="3"/>
  <c r="AD142" i="3"/>
  <c r="AC142" i="3"/>
  <c r="AB142" i="3"/>
  <c r="AE141" i="3"/>
  <c r="AD141" i="3"/>
  <c r="AC141" i="3"/>
  <c r="AB141" i="3"/>
  <c r="AE140" i="3"/>
  <c r="AD140" i="3"/>
  <c r="AC140" i="3"/>
  <c r="AB140" i="3"/>
  <c r="AE139" i="3"/>
  <c r="AD139" i="3"/>
  <c r="AC139" i="3"/>
  <c r="AB139" i="3"/>
  <c r="AE138" i="3"/>
  <c r="AD138" i="3"/>
  <c r="AC138" i="3"/>
  <c r="AB138" i="3"/>
  <c r="AE137" i="3"/>
  <c r="AD137" i="3"/>
  <c r="AC137" i="3"/>
  <c r="AB137" i="3"/>
  <c r="AE100" i="3"/>
  <c r="AD100" i="3"/>
  <c r="AC100" i="3"/>
  <c r="AB100" i="3"/>
  <c r="AE99" i="3"/>
  <c r="AD99" i="3"/>
  <c r="AC99" i="3"/>
  <c r="AB99" i="3"/>
  <c r="AE98" i="3"/>
  <c r="AD98" i="3"/>
  <c r="AC98" i="3"/>
  <c r="AB98" i="3"/>
  <c r="AE97" i="3"/>
  <c r="AD97" i="3"/>
  <c r="AC97" i="3"/>
  <c r="AB97" i="3"/>
  <c r="AE96" i="3"/>
  <c r="AD96" i="3"/>
  <c r="AC96" i="3"/>
  <c r="AB96" i="3"/>
  <c r="AE95" i="3"/>
  <c r="AD95" i="3"/>
  <c r="AC95" i="3"/>
  <c r="AB95" i="3"/>
  <c r="AE94" i="3"/>
  <c r="AD94" i="3"/>
  <c r="AC94" i="3"/>
  <c r="AB94" i="3"/>
  <c r="AE93" i="3"/>
  <c r="AD93" i="3"/>
  <c r="AC93" i="3"/>
  <c r="AB93" i="3"/>
  <c r="AE92" i="3"/>
  <c r="AD92" i="3"/>
  <c r="AC92" i="3"/>
  <c r="AB92" i="3"/>
  <c r="AE91" i="3"/>
  <c r="AD91" i="3"/>
  <c r="AC91" i="3"/>
  <c r="AB91" i="3"/>
  <c r="AE90" i="3"/>
  <c r="AD90" i="3"/>
  <c r="AC90" i="3"/>
  <c r="AB90" i="3"/>
  <c r="AE89" i="3"/>
  <c r="AD89" i="3"/>
  <c r="AC89" i="3"/>
  <c r="AB89" i="3"/>
  <c r="AE88" i="3"/>
  <c r="AD88" i="3"/>
  <c r="AC88" i="3"/>
  <c r="AB88" i="3"/>
  <c r="AE87" i="3"/>
  <c r="AD87" i="3"/>
  <c r="AC87" i="3"/>
  <c r="AB87" i="3"/>
  <c r="AE86" i="3"/>
  <c r="AD86" i="3"/>
  <c r="AC86" i="3"/>
  <c r="AB86" i="3"/>
  <c r="AE85" i="3"/>
  <c r="AD85" i="3"/>
  <c r="AC85" i="3"/>
  <c r="AB85" i="3"/>
  <c r="AE84" i="3"/>
  <c r="AD84" i="3"/>
  <c r="AC84" i="3"/>
  <c r="AB84" i="3"/>
  <c r="AE83" i="3"/>
  <c r="AD83" i="3"/>
  <c r="AC83" i="3"/>
  <c r="AB83" i="3"/>
  <c r="AE82" i="3"/>
  <c r="AD82" i="3"/>
  <c r="AC82" i="3"/>
  <c r="AB82" i="3"/>
  <c r="AE81" i="3"/>
  <c r="AD81" i="3"/>
  <c r="AC81" i="3"/>
  <c r="AB81" i="3"/>
  <c r="AE80" i="3"/>
  <c r="AD80" i="3"/>
  <c r="AC80" i="3"/>
  <c r="AB80" i="3"/>
  <c r="AE79" i="3"/>
  <c r="AD79" i="3"/>
  <c r="AC79" i="3"/>
  <c r="AB79" i="3"/>
  <c r="AE78" i="3"/>
  <c r="AD78" i="3"/>
  <c r="AC78" i="3"/>
  <c r="AB78" i="3"/>
  <c r="AE77" i="3"/>
  <c r="AD77" i="3"/>
  <c r="AC77" i="3"/>
  <c r="AB77" i="3"/>
  <c r="AE76" i="3"/>
  <c r="AD76" i="3"/>
  <c r="AC76" i="3"/>
  <c r="AB76" i="3"/>
  <c r="AE75" i="3"/>
  <c r="AD75" i="3"/>
  <c r="AC75" i="3"/>
  <c r="AB75" i="3"/>
  <c r="AE74" i="3"/>
  <c r="AD74" i="3"/>
  <c r="AC74" i="3"/>
  <c r="AB74" i="3"/>
  <c r="AE73" i="3"/>
  <c r="AD73" i="3"/>
  <c r="AC73" i="3"/>
  <c r="AB73" i="3"/>
  <c r="AE72" i="3"/>
  <c r="AD72" i="3"/>
  <c r="AC72" i="3"/>
  <c r="AB72" i="3"/>
  <c r="AE71" i="3"/>
  <c r="AD71" i="3"/>
  <c r="AC71" i="3"/>
  <c r="AB71" i="3"/>
  <c r="AE70" i="3"/>
  <c r="AD70" i="3"/>
  <c r="AC70" i="3"/>
  <c r="AB70" i="3"/>
  <c r="AE34" i="3"/>
  <c r="AD34" i="3"/>
  <c r="AC34" i="3"/>
  <c r="AB34" i="3"/>
  <c r="AE33" i="3"/>
  <c r="AD33" i="3"/>
  <c r="AC33" i="3"/>
  <c r="AB33" i="3"/>
  <c r="AE66" i="3"/>
  <c r="AD66" i="3"/>
  <c r="AC66" i="3"/>
  <c r="AB66" i="3"/>
  <c r="AE65" i="3"/>
  <c r="AD65" i="3"/>
  <c r="AC65" i="3"/>
  <c r="AB65" i="3"/>
  <c r="AE64" i="3"/>
  <c r="AD64" i="3"/>
  <c r="AC64" i="3"/>
  <c r="AB64" i="3"/>
  <c r="AE63" i="3"/>
  <c r="AD63" i="3"/>
  <c r="AC63" i="3"/>
  <c r="AB63" i="3"/>
  <c r="AE62" i="3"/>
  <c r="AD62" i="3"/>
  <c r="AC62" i="3"/>
  <c r="AB62" i="3"/>
  <c r="AE61" i="3"/>
  <c r="AD61" i="3"/>
  <c r="AC61" i="3"/>
  <c r="AB61" i="3"/>
  <c r="AE60" i="3"/>
  <c r="AD60" i="3"/>
  <c r="AC60" i="3"/>
  <c r="AB60" i="3"/>
  <c r="AE59" i="3"/>
  <c r="AD59" i="3"/>
  <c r="AC59" i="3"/>
  <c r="AB59" i="3"/>
  <c r="AE58" i="3"/>
  <c r="AD58" i="3"/>
  <c r="AC58" i="3"/>
  <c r="AB58" i="3"/>
  <c r="AE57" i="3"/>
  <c r="AD57" i="3"/>
  <c r="AC57" i="3"/>
  <c r="AB57" i="3"/>
  <c r="AE56" i="3"/>
  <c r="AD56" i="3"/>
  <c r="AC56" i="3"/>
  <c r="AB56" i="3"/>
  <c r="AE55" i="3"/>
  <c r="AD55" i="3"/>
  <c r="AC55" i="3"/>
  <c r="AB55" i="3"/>
  <c r="AE54" i="3"/>
  <c r="AD54" i="3"/>
  <c r="AC54" i="3"/>
  <c r="AB54" i="3"/>
  <c r="AE53" i="3"/>
  <c r="AD53" i="3"/>
  <c r="AC53" i="3"/>
  <c r="AB53" i="3"/>
  <c r="AE52" i="3"/>
  <c r="AD52" i="3"/>
  <c r="AC52" i="3"/>
  <c r="AB52" i="3"/>
  <c r="AE51" i="3"/>
  <c r="AD51" i="3"/>
  <c r="AC51" i="3"/>
  <c r="AB51" i="3"/>
  <c r="AE50" i="3"/>
  <c r="AD50" i="3"/>
  <c r="AC50" i="3"/>
  <c r="AB50" i="3"/>
  <c r="AE49" i="3"/>
  <c r="AD49" i="3"/>
  <c r="AC49" i="3"/>
  <c r="AB49" i="3"/>
  <c r="AE48" i="3"/>
  <c r="AD48" i="3"/>
  <c r="AC48" i="3"/>
  <c r="AB48" i="3"/>
  <c r="AE47" i="3"/>
  <c r="AD47" i="3"/>
  <c r="AC47" i="3"/>
  <c r="AB47" i="3"/>
  <c r="AE46" i="3"/>
  <c r="AD46" i="3"/>
  <c r="AC46" i="3"/>
  <c r="AB46" i="3"/>
  <c r="AE45" i="3"/>
  <c r="AD45" i="3"/>
  <c r="AC45" i="3"/>
  <c r="AB45" i="3"/>
  <c r="AE44" i="3"/>
  <c r="AD44" i="3"/>
  <c r="AC44" i="3"/>
  <c r="AB44" i="3"/>
  <c r="AE43" i="3"/>
  <c r="AD43" i="3"/>
  <c r="AC43" i="3"/>
  <c r="AB43" i="3"/>
  <c r="AE42" i="3"/>
  <c r="AD42" i="3"/>
  <c r="AC42" i="3"/>
  <c r="AB42" i="3"/>
  <c r="AE41" i="3"/>
  <c r="AD41" i="3"/>
  <c r="AC41" i="3"/>
  <c r="AB41" i="3"/>
  <c r="AE40" i="3"/>
  <c r="AD40" i="3"/>
  <c r="AC40" i="3"/>
  <c r="AB40" i="3"/>
  <c r="AE39" i="3"/>
  <c r="AD39" i="3"/>
  <c r="AC39" i="3"/>
  <c r="AB39" i="3"/>
  <c r="AE38" i="3"/>
  <c r="AD38" i="3"/>
  <c r="AC38" i="3"/>
  <c r="AB38" i="3"/>
  <c r="AE32" i="3"/>
  <c r="AD32" i="3"/>
  <c r="AC32" i="3"/>
  <c r="AB32" i="3"/>
  <c r="AE31" i="3"/>
  <c r="AD31" i="3"/>
  <c r="AC31" i="3"/>
  <c r="AB31" i="3"/>
  <c r="AE30" i="3"/>
  <c r="AD30" i="3"/>
  <c r="AC30" i="3"/>
  <c r="AB30" i="3"/>
  <c r="AE29" i="3"/>
  <c r="AD29" i="3"/>
  <c r="AC29" i="3"/>
  <c r="AB29" i="3"/>
  <c r="AE28" i="3"/>
  <c r="AD28" i="3"/>
  <c r="AC28" i="3"/>
  <c r="AB28" i="3"/>
  <c r="AE27" i="3"/>
  <c r="AD27" i="3"/>
  <c r="AC27" i="3"/>
  <c r="AB27" i="3"/>
  <c r="AE26" i="3"/>
  <c r="AD26" i="3"/>
  <c r="AC26" i="3"/>
  <c r="AB26" i="3"/>
  <c r="AE25" i="3"/>
  <c r="AD25" i="3"/>
  <c r="AC25" i="3"/>
  <c r="AB25" i="3"/>
  <c r="AE24" i="3"/>
  <c r="AD24" i="3"/>
  <c r="AC24" i="3"/>
  <c r="AB24" i="3"/>
  <c r="AE23" i="3"/>
  <c r="AD23" i="3"/>
  <c r="AC23" i="3"/>
  <c r="AB23" i="3"/>
  <c r="AE22" i="3"/>
  <c r="AD22" i="3"/>
  <c r="AC22" i="3"/>
  <c r="AB22" i="3"/>
  <c r="AE21" i="3"/>
  <c r="AD21" i="3"/>
  <c r="AC21" i="3"/>
  <c r="AB21" i="3"/>
  <c r="AE20" i="3"/>
  <c r="AD20" i="3"/>
  <c r="AC20" i="3"/>
  <c r="AB20" i="3"/>
  <c r="AE19" i="3"/>
  <c r="AD19" i="3"/>
  <c r="AC19" i="3"/>
  <c r="AB19" i="3"/>
  <c r="AE18" i="3"/>
  <c r="AD18" i="3"/>
  <c r="AC18" i="3"/>
  <c r="AB18" i="3"/>
  <c r="AE17" i="3"/>
  <c r="AD17" i="3"/>
  <c r="AC17" i="3"/>
  <c r="AB17" i="3"/>
  <c r="AE16" i="3"/>
  <c r="AD16" i="3"/>
  <c r="AC16" i="3"/>
  <c r="AB16" i="3"/>
  <c r="AE15" i="3"/>
  <c r="AD15" i="3"/>
  <c r="AC15" i="3"/>
  <c r="AB15" i="3"/>
  <c r="AE14" i="3"/>
  <c r="AD14" i="3"/>
  <c r="AC14" i="3"/>
  <c r="AB14" i="3"/>
  <c r="AE13" i="3"/>
  <c r="AD13" i="3"/>
  <c r="AC13" i="3"/>
  <c r="AB13" i="3"/>
  <c r="AE12" i="3"/>
  <c r="AD12" i="3"/>
  <c r="AC12" i="3"/>
  <c r="AB12" i="3"/>
  <c r="AE11" i="3"/>
  <c r="AD11" i="3"/>
  <c r="AC11" i="3"/>
  <c r="AB11" i="3"/>
  <c r="AE10" i="3"/>
  <c r="AD10" i="3"/>
  <c r="AC10" i="3"/>
  <c r="AB10" i="3"/>
  <c r="AE9" i="3"/>
  <c r="AD9" i="3"/>
  <c r="AC9" i="3"/>
  <c r="AB9" i="3"/>
  <c r="AE8" i="3"/>
  <c r="AD8" i="3"/>
  <c r="AC8" i="3"/>
  <c r="AB8" i="3"/>
  <c r="AE7" i="3"/>
  <c r="AD7" i="3"/>
  <c r="AC7" i="3"/>
  <c r="AB7" i="3"/>
  <c r="AE6" i="3"/>
  <c r="AD6" i="3"/>
  <c r="AC6" i="3"/>
  <c r="AB6" i="3"/>
  <c r="AE5" i="3"/>
  <c r="AD5" i="3"/>
  <c r="AC5" i="3"/>
  <c r="AB5" i="3"/>
  <c r="AE4" i="3"/>
  <c r="AD4" i="3"/>
  <c r="AC4" i="3"/>
  <c r="AB4" i="3"/>
  <c r="AE368" i="3"/>
  <c r="AD368" i="3"/>
  <c r="AC368" i="3"/>
  <c r="AB368" i="3"/>
  <c r="AE367" i="3"/>
  <c r="AD367" i="3"/>
  <c r="AC367" i="3"/>
  <c r="AB367" i="3"/>
  <c r="AE366" i="3"/>
  <c r="AD366" i="3"/>
  <c r="AC366" i="3"/>
  <c r="AB366" i="3"/>
  <c r="AE365" i="3"/>
  <c r="AD365" i="3"/>
  <c r="AC365" i="3"/>
  <c r="AB365" i="3"/>
  <c r="AE364" i="3"/>
  <c r="AD364" i="3"/>
  <c r="AC364" i="3"/>
  <c r="AB364" i="3"/>
  <c r="AE363" i="3"/>
  <c r="AD363" i="3"/>
  <c r="AC363" i="3"/>
  <c r="AB363" i="3"/>
  <c r="AE362" i="3"/>
  <c r="AD362" i="3"/>
  <c r="AC362" i="3"/>
  <c r="AB362" i="3"/>
  <c r="AE361" i="3"/>
  <c r="AD361" i="3"/>
  <c r="AC361" i="3"/>
  <c r="AB361" i="3"/>
  <c r="AE360" i="3"/>
  <c r="AD360" i="3"/>
  <c r="AC360" i="3"/>
  <c r="AB360" i="3"/>
  <c r="AE359" i="3"/>
  <c r="AD359" i="3"/>
  <c r="AC359" i="3"/>
  <c r="AB359" i="3"/>
  <c r="AE358" i="3"/>
  <c r="AD358" i="3"/>
  <c r="AC358" i="3"/>
  <c r="AB358" i="3"/>
  <c r="AE357" i="3"/>
  <c r="AD357" i="3"/>
  <c r="AC357" i="3"/>
  <c r="AB357" i="3"/>
  <c r="AE356" i="3"/>
  <c r="AD356" i="3"/>
  <c r="AC356" i="3"/>
  <c r="AB356" i="3"/>
  <c r="AE355" i="3"/>
  <c r="AD355" i="3"/>
  <c r="AC355" i="3"/>
  <c r="AB355" i="3"/>
  <c r="AE354" i="3"/>
  <c r="AD354" i="3"/>
  <c r="AC354" i="3"/>
  <c r="AB354" i="3"/>
  <c r="AE353" i="3"/>
  <c r="AD353" i="3"/>
  <c r="AC353" i="3"/>
  <c r="AB353" i="3"/>
  <c r="AE352" i="3"/>
  <c r="AD352" i="3"/>
  <c r="AC352" i="3"/>
  <c r="AB352" i="3"/>
  <c r="AE351" i="3"/>
  <c r="AD351" i="3"/>
  <c r="AC351" i="3"/>
  <c r="AB351" i="3"/>
  <c r="AE350" i="3"/>
  <c r="AD350" i="3"/>
  <c r="AC350" i="3"/>
  <c r="AB350" i="3"/>
  <c r="AE349" i="3"/>
  <c r="AD349" i="3"/>
  <c r="AC349" i="3"/>
  <c r="AB349" i="3"/>
  <c r="AE348" i="3"/>
  <c r="AD348" i="3"/>
  <c r="AC348" i="3"/>
  <c r="AB348" i="3"/>
  <c r="AE347" i="3"/>
  <c r="AD347" i="3"/>
  <c r="AC347" i="3"/>
  <c r="AB347" i="3"/>
  <c r="AE346" i="3"/>
  <c r="AD346" i="3"/>
  <c r="AC346" i="3"/>
  <c r="AB346" i="3"/>
  <c r="AE345" i="3"/>
  <c r="AD345" i="3"/>
  <c r="AC345" i="3"/>
  <c r="AB345" i="3"/>
  <c r="AE344" i="3"/>
  <c r="AD344" i="3"/>
  <c r="AC344" i="3"/>
  <c r="AB344" i="3"/>
  <c r="AE343" i="3"/>
  <c r="AD343" i="3"/>
  <c r="AC343" i="3"/>
  <c r="AB343" i="3"/>
  <c r="AE342" i="3"/>
  <c r="AD342" i="3"/>
  <c r="AC342" i="3"/>
  <c r="AB342" i="3"/>
  <c r="AE341" i="3"/>
  <c r="AD341" i="3"/>
  <c r="AC341" i="3"/>
  <c r="AB341" i="3"/>
  <c r="AE340" i="3"/>
  <c r="AD340" i="3"/>
  <c r="AC340" i="3"/>
  <c r="AB340" i="3"/>
  <c r="AE339" i="3"/>
  <c r="AD339" i="3"/>
  <c r="AC339" i="3"/>
  <c r="AB339" i="3"/>
  <c r="AE301" i="3"/>
  <c r="AD301" i="3"/>
  <c r="AC301" i="3"/>
  <c r="AB301" i="3"/>
  <c r="AE300" i="3"/>
  <c r="AD300" i="3"/>
  <c r="AC300" i="3"/>
  <c r="AB300" i="3"/>
  <c r="AE299" i="3"/>
  <c r="AD299" i="3"/>
  <c r="AC299" i="3"/>
  <c r="AB299" i="3"/>
  <c r="AE298" i="3"/>
  <c r="AD298" i="3"/>
  <c r="AC298" i="3"/>
  <c r="AB298" i="3"/>
  <c r="AE297" i="3"/>
  <c r="AD297" i="3"/>
  <c r="AC297" i="3"/>
  <c r="AB297" i="3"/>
  <c r="AE296" i="3"/>
  <c r="AD296" i="3"/>
  <c r="AC296" i="3"/>
  <c r="AB296" i="3"/>
  <c r="AE295" i="3"/>
  <c r="AD295" i="3"/>
  <c r="AC295" i="3"/>
  <c r="AB295" i="3"/>
  <c r="AE294" i="3"/>
  <c r="AD294" i="3"/>
  <c r="AC294" i="3"/>
  <c r="AB294" i="3"/>
  <c r="AE293" i="3"/>
  <c r="AD293" i="3"/>
  <c r="AC293" i="3"/>
  <c r="AB293" i="3"/>
  <c r="AE292" i="3"/>
  <c r="AD292" i="3"/>
  <c r="AC292" i="3"/>
  <c r="AB292" i="3"/>
  <c r="AE291" i="3"/>
  <c r="AD291" i="3"/>
  <c r="AC291" i="3"/>
  <c r="AB291" i="3"/>
  <c r="AE290" i="3"/>
  <c r="AD290" i="3"/>
  <c r="AC290" i="3"/>
  <c r="AB290" i="3"/>
  <c r="AE289" i="3"/>
  <c r="AD289" i="3"/>
  <c r="AC289" i="3"/>
  <c r="AB289" i="3"/>
  <c r="AE288" i="3"/>
  <c r="AD288" i="3"/>
  <c r="AC288" i="3"/>
  <c r="AB288" i="3"/>
  <c r="AE287" i="3"/>
  <c r="AD287" i="3"/>
  <c r="AC287" i="3"/>
  <c r="AB287" i="3"/>
  <c r="AE286" i="3"/>
  <c r="AD286" i="3"/>
  <c r="AC286" i="3"/>
  <c r="AB286" i="3"/>
  <c r="AE285" i="3"/>
  <c r="AD285" i="3"/>
  <c r="AC285" i="3"/>
  <c r="AB285" i="3"/>
  <c r="AE284" i="3"/>
  <c r="AD284" i="3"/>
  <c r="AC284" i="3"/>
  <c r="AB284" i="3"/>
  <c r="AE283" i="3"/>
  <c r="AD283" i="3"/>
  <c r="AC283" i="3"/>
  <c r="AB283" i="3"/>
  <c r="AE282" i="3"/>
  <c r="AD282" i="3"/>
  <c r="AC282" i="3"/>
  <c r="AB282" i="3"/>
  <c r="AE281" i="3"/>
  <c r="AD281" i="3"/>
  <c r="AC281" i="3"/>
  <c r="AB281" i="3"/>
  <c r="AE280" i="3"/>
  <c r="AD280" i="3"/>
  <c r="AC280" i="3"/>
  <c r="AB280" i="3"/>
  <c r="AE279" i="3"/>
  <c r="AD279" i="3"/>
  <c r="AC279" i="3"/>
  <c r="AB279" i="3"/>
  <c r="AE278" i="3"/>
  <c r="AD278" i="3"/>
  <c r="AC278" i="3"/>
  <c r="AB278" i="3"/>
  <c r="AE277" i="3"/>
  <c r="AD277" i="3"/>
  <c r="AC277" i="3"/>
  <c r="AB277" i="3"/>
  <c r="AE276" i="3"/>
  <c r="AD276" i="3"/>
  <c r="AC276" i="3"/>
  <c r="AB276" i="3"/>
  <c r="AE275" i="3"/>
  <c r="AD275" i="3"/>
  <c r="AC275" i="3"/>
  <c r="AB275" i="3"/>
  <c r="AE274" i="3"/>
  <c r="AD274" i="3"/>
  <c r="AC274" i="3"/>
  <c r="AB274" i="3"/>
  <c r="AE273" i="3"/>
  <c r="AD273" i="3"/>
  <c r="AC273" i="3"/>
  <c r="AB273" i="3"/>
  <c r="AE272" i="3"/>
  <c r="AD272" i="3"/>
  <c r="AC272" i="3"/>
  <c r="AB272" i="3"/>
  <c r="AE200" i="3"/>
  <c r="AD200" i="3"/>
  <c r="AC200" i="3"/>
  <c r="AB200" i="3"/>
  <c r="AE199" i="3"/>
  <c r="AD199" i="3"/>
  <c r="AC199" i="3"/>
  <c r="AB199" i="3"/>
  <c r="AE198" i="3"/>
  <c r="AD198" i="3"/>
  <c r="AC198" i="3"/>
  <c r="AB198" i="3"/>
  <c r="AE197" i="3"/>
  <c r="AD197" i="3"/>
  <c r="AC197" i="3"/>
  <c r="AB197" i="3"/>
  <c r="AE196" i="3"/>
  <c r="AD196" i="3"/>
  <c r="AC196" i="3"/>
  <c r="AB196" i="3"/>
  <c r="AE195" i="3"/>
  <c r="AD195" i="3"/>
  <c r="AC195" i="3"/>
  <c r="AB195" i="3"/>
  <c r="AE194" i="3"/>
  <c r="AD194" i="3"/>
  <c r="AC194" i="3"/>
  <c r="AB194" i="3"/>
  <c r="AE193" i="3"/>
  <c r="AD193" i="3"/>
  <c r="AC193" i="3"/>
  <c r="AB193" i="3"/>
  <c r="AE192" i="3"/>
  <c r="AD192" i="3"/>
  <c r="AC192" i="3"/>
  <c r="AB192" i="3"/>
  <c r="AE191" i="3"/>
  <c r="AD191" i="3"/>
  <c r="AC191" i="3"/>
  <c r="AB191" i="3"/>
  <c r="AE190" i="3"/>
  <c r="AD190" i="3"/>
  <c r="AC190" i="3"/>
  <c r="AB190" i="3"/>
  <c r="AE189" i="3"/>
  <c r="AD189" i="3"/>
  <c r="AC189" i="3"/>
  <c r="AB189" i="3"/>
  <c r="AE188" i="3"/>
  <c r="AD188" i="3"/>
  <c r="AC188" i="3"/>
  <c r="AB188" i="3"/>
  <c r="AE187" i="3"/>
  <c r="AD187" i="3"/>
  <c r="AC187" i="3"/>
  <c r="AB187" i="3"/>
  <c r="AE186" i="3"/>
  <c r="AD186" i="3"/>
  <c r="AC186" i="3"/>
  <c r="AB186" i="3"/>
  <c r="AE185" i="3"/>
  <c r="AD185" i="3"/>
  <c r="AC185" i="3"/>
  <c r="AB185" i="3"/>
  <c r="AE184" i="3"/>
  <c r="AD184" i="3"/>
  <c r="AC184" i="3"/>
  <c r="AB184" i="3"/>
  <c r="AE183" i="3"/>
  <c r="AD183" i="3"/>
  <c r="AC183" i="3"/>
  <c r="AB183" i="3"/>
  <c r="AE182" i="3"/>
  <c r="AD182" i="3"/>
  <c r="AC182" i="3"/>
  <c r="AB182" i="3"/>
  <c r="AE181" i="3"/>
  <c r="AD181" i="3"/>
  <c r="AC181" i="3"/>
  <c r="AB181" i="3"/>
  <c r="AE180" i="3"/>
  <c r="AD180" i="3"/>
  <c r="AC180" i="3"/>
  <c r="AB180" i="3"/>
  <c r="AE179" i="3"/>
  <c r="AD179" i="3"/>
  <c r="AC179" i="3"/>
  <c r="AB179" i="3"/>
  <c r="AE178" i="3"/>
  <c r="AD178" i="3"/>
  <c r="AC178" i="3"/>
  <c r="AB178" i="3"/>
  <c r="AE177" i="3"/>
  <c r="AD177" i="3"/>
  <c r="AC177" i="3"/>
  <c r="AB177" i="3"/>
  <c r="AE176" i="3"/>
  <c r="AD176" i="3"/>
  <c r="AC176" i="3"/>
  <c r="AB176" i="3"/>
  <c r="AE175" i="3"/>
  <c r="AD175" i="3"/>
  <c r="AC175" i="3"/>
  <c r="AB175" i="3"/>
  <c r="AE174" i="3"/>
  <c r="AD174" i="3"/>
  <c r="AC174" i="3"/>
  <c r="AB174" i="3"/>
  <c r="AE173" i="3"/>
  <c r="AD173" i="3"/>
  <c r="AC173" i="3"/>
  <c r="AB173" i="3"/>
  <c r="AE172" i="3"/>
  <c r="AD172" i="3"/>
  <c r="AC172" i="3"/>
  <c r="AB172" i="3"/>
  <c r="AE171" i="3"/>
  <c r="AD171" i="3"/>
  <c r="AC171" i="3"/>
  <c r="AB171" i="3"/>
  <c r="P66" i="3"/>
  <c r="N66" i="3"/>
  <c r="M66" i="3"/>
  <c r="K66" i="3"/>
  <c r="L66" i="3" s="1"/>
  <c r="J66" i="3"/>
  <c r="I66" i="3"/>
  <c r="H66" i="3"/>
  <c r="G66" i="3"/>
  <c r="F66" i="3"/>
  <c r="E66" i="3"/>
  <c r="D66" i="3"/>
  <c r="C66" i="3"/>
  <c r="B66" i="3"/>
  <c r="P65" i="3"/>
  <c r="N65" i="3"/>
  <c r="M65" i="3"/>
  <c r="K65" i="3"/>
  <c r="L65" i="3" s="1"/>
  <c r="J65" i="3"/>
  <c r="I65" i="3"/>
  <c r="H65" i="3"/>
  <c r="G65" i="3"/>
  <c r="F65" i="3"/>
  <c r="E65" i="3"/>
  <c r="D65" i="3"/>
  <c r="C65" i="3"/>
  <c r="B65" i="3"/>
  <c r="P64" i="3"/>
  <c r="N64" i="3"/>
  <c r="M64" i="3"/>
  <c r="K64" i="3"/>
  <c r="L64" i="3" s="1"/>
  <c r="J64" i="3"/>
  <c r="I64" i="3"/>
  <c r="H64" i="3"/>
  <c r="G64" i="3"/>
  <c r="F64" i="3"/>
  <c r="E64" i="3"/>
  <c r="D64" i="3"/>
  <c r="C64" i="3"/>
  <c r="B64" i="3"/>
  <c r="P63" i="3"/>
  <c r="N63" i="3"/>
  <c r="M63" i="3"/>
  <c r="K63" i="3"/>
  <c r="L63" i="3" s="1"/>
  <c r="J63" i="3"/>
  <c r="I63" i="3"/>
  <c r="H63" i="3"/>
  <c r="G63" i="3"/>
  <c r="F63" i="3"/>
  <c r="E63" i="3"/>
  <c r="D63" i="3"/>
  <c r="C63" i="3"/>
  <c r="B63" i="3"/>
  <c r="P62" i="3"/>
  <c r="N62" i="3"/>
  <c r="M62" i="3"/>
  <c r="K62" i="3"/>
  <c r="L62" i="3" s="1"/>
  <c r="J62" i="3"/>
  <c r="I62" i="3"/>
  <c r="H62" i="3"/>
  <c r="G62" i="3"/>
  <c r="F62" i="3"/>
  <c r="E62" i="3"/>
  <c r="D62" i="3"/>
  <c r="C62" i="3"/>
  <c r="B62" i="3"/>
  <c r="P61" i="3"/>
  <c r="N61" i="3"/>
  <c r="M61" i="3"/>
  <c r="K61" i="3"/>
  <c r="J61" i="3"/>
  <c r="L61" i="3" s="1"/>
  <c r="I61" i="3"/>
  <c r="H61" i="3"/>
  <c r="G61" i="3"/>
  <c r="F61" i="3"/>
  <c r="E61" i="3"/>
  <c r="D61" i="3"/>
  <c r="C61" i="3"/>
  <c r="B61" i="3"/>
  <c r="P60" i="3"/>
  <c r="N60" i="3"/>
  <c r="M60" i="3"/>
  <c r="K60" i="3"/>
  <c r="L60" i="3" s="1"/>
  <c r="J60" i="3"/>
  <c r="I60" i="3"/>
  <c r="H60" i="3"/>
  <c r="G60" i="3"/>
  <c r="F60" i="3"/>
  <c r="E60" i="3"/>
  <c r="D60" i="3"/>
  <c r="C60" i="3"/>
  <c r="B60" i="3"/>
  <c r="P59" i="3"/>
  <c r="N59" i="3"/>
  <c r="M59" i="3"/>
  <c r="K59" i="3"/>
  <c r="J59" i="3"/>
  <c r="L59" i="3" s="1"/>
  <c r="I59" i="3"/>
  <c r="H59" i="3"/>
  <c r="G59" i="3"/>
  <c r="F59" i="3"/>
  <c r="E59" i="3"/>
  <c r="D59" i="3"/>
  <c r="C59" i="3"/>
  <c r="B59" i="3"/>
  <c r="P58" i="3"/>
  <c r="N58" i="3"/>
  <c r="M58" i="3"/>
  <c r="K58" i="3"/>
  <c r="J58" i="3"/>
  <c r="L58" i="3" s="1"/>
  <c r="I58" i="3"/>
  <c r="H58" i="3"/>
  <c r="G58" i="3"/>
  <c r="F58" i="3"/>
  <c r="E58" i="3"/>
  <c r="D58" i="3"/>
  <c r="C58" i="3"/>
  <c r="B58" i="3"/>
  <c r="P57" i="3"/>
  <c r="N57" i="3"/>
  <c r="M57" i="3"/>
  <c r="K57" i="3"/>
  <c r="J57" i="3"/>
  <c r="L57" i="3" s="1"/>
  <c r="I57" i="3"/>
  <c r="H57" i="3"/>
  <c r="G57" i="3"/>
  <c r="F57" i="3"/>
  <c r="E57" i="3"/>
  <c r="D57" i="3"/>
  <c r="C57" i="3"/>
  <c r="B57" i="3"/>
  <c r="P56" i="3"/>
  <c r="N56" i="3"/>
  <c r="M56" i="3"/>
  <c r="K56" i="3"/>
  <c r="J56" i="3"/>
  <c r="L56" i="3" s="1"/>
  <c r="I56" i="3"/>
  <c r="H56" i="3"/>
  <c r="G56" i="3"/>
  <c r="F56" i="3"/>
  <c r="E56" i="3"/>
  <c r="D56" i="3"/>
  <c r="C56" i="3"/>
  <c r="B56" i="3"/>
  <c r="P55" i="3"/>
  <c r="N55" i="3"/>
  <c r="M55" i="3"/>
  <c r="K55" i="3"/>
  <c r="J55" i="3"/>
  <c r="L55" i="3" s="1"/>
  <c r="I55" i="3"/>
  <c r="H55" i="3"/>
  <c r="G55" i="3"/>
  <c r="F55" i="3"/>
  <c r="E55" i="3"/>
  <c r="D55" i="3"/>
  <c r="C55" i="3"/>
  <c r="B55" i="3"/>
  <c r="P54" i="3"/>
  <c r="N54" i="3"/>
  <c r="M54" i="3"/>
  <c r="K54" i="3"/>
  <c r="J54" i="3"/>
  <c r="L54" i="3" s="1"/>
  <c r="I54" i="3"/>
  <c r="H54" i="3"/>
  <c r="G54" i="3"/>
  <c r="F54" i="3"/>
  <c r="E54" i="3"/>
  <c r="D54" i="3"/>
  <c r="C54" i="3"/>
  <c r="B54" i="3"/>
  <c r="P53" i="3"/>
  <c r="N53" i="3"/>
  <c r="M53" i="3"/>
  <c r="K53" i="3"/>
  <c r="J53" i="3"/>
  <c r="L53" i="3" s="1"/>
  <c r="I53" i="3"/>
  <c r="H53" i="3"/>
  <c r="G53" i="3"/>
  <c r="E53" i="3"/>
  <c r="D53" i="3"/>
  <c r="F53" i="3" s="1"/>
  <c r="C53" i="3"/>
  <c r="B53" i="3"/>
  <c r="P52" i="3"/>
  <c r="N52" i="3"/>
  <c r="M52" i="3"/>
  <c r="K52" i="3"/>
  <c r="J52" i="3"/>
  <c r="L52" i="3" s="1"/>
  <c r="I52" i="3"/>
  <c r="H52" i="3"/>
  <c r="G52" i="3"/>
  <c r="E52" i="3"/>
  <c r="D52" i="3"/>
  <c r="F52" i="3" s="1"/>
  <c r="C52" i="3"/>
  <c r="B52" i="3"/>
  <c r="P51" i="3"/>
  <c r="N51" i="3"/>
  <c r="M51" i="3"/>
  <c r="K51" i="3"/>
  <c r="J51" i="3"/>
  <c r="L51" i="3" s="1"/>
  <c r="I51" i="3"/>
  <c r="H51" i="3"/>
  <c r="G51" i="3"/>
  <c r="E51" i="3"/>
  <c r="D51" i="3"/>
  <c r="F51" i="3" s="1"/>
  <c r="C51" i="3"/>
  <c r="B51" i="3"/>
  <c r="P50" i="3"/>
  <c r="N50" i="3"/>
  <c r="M50" i="3"/>
  <c r="K50" i="3"/>
  <c r="J50" i="3"/>
  <c r="L50" i="3" s="1"/>
  <c r="I50" i="3"/>
  <c r="H50" i="3"/>
  <c r="G50" i="3"/>
  <c r="E50" i="3"/>
  <c r="D50" i="3"/>
  <c r="F50" i="3" s="1"/>
  <c r="C50" i="3"/>
  <c r="B50" i="3"/>
  <c r="P49" i="3"/>
  <c r="N49" i="3"/>
  <c r="M49" i="3"/>
  <c r="K49" i="3"/>
  <c r="J49" i="3"/>
  <c r="L49" i="3" s="1"/>
  <c r="I49" i="3"/>
  <c r="H49" i="3"/>
  <c r="G49" i="3"/>
  <c r="E49" i="3"/>
  <c r="D49" i="3"/>
  <c r="F49" i="3" s="1"/>
  <c r="C49" i="3"/>
  <c r="B49" i="3"/>
  <c r="P48" i="3"/>
  <c r="N48" i="3"/>
  <c r="M48" i="3"/>
  <c r="K48" i="3"/>
  <c r="J48" i="3"/>
  <c r="L48" i="3" s="1"/>
  <c r="I48" i="3"/>
  <c r="H48" i="3"/>
  <c r="G48" i="3"/>
  <c r="E48" i="3"/>
  <c r="D48" i="3"/>
  <c r="F48" i="3" s="1"/>
  <c r="C48" i="3"/>
  <c r="B48" i="3"/>
  <c r="P47" i="3"/>
  <c r="N47" i="3"/>
  <c r="M47" i="3"/>
  <c r="K47" i="3"/>
  <c r="J47" i="3"/>
  <c r="L47" i="3" s="1"/>
  <c r="I47" i="3"/>
  <c r="H47" i="3"/>
  <c r="G47" i="3"/>
  <c r="F47" i="3"/>
  <c r="E47" i="3"/>
  <c r="D47" i="3"/>
  <c r="C47" i="3"/>
  <c r="B47" i="3"/>
  <c r="P46" i="3"/>
  <c r="N46" i="3"/>
  <c r="M46" i="3"/>
  <c r="L46" i="3"/>
  <c r="K46" i="3"/>
  <c r="J46" i="3"/>
  <c r="I46" i="3"/>
  <c r="H46" i="3"/>
  <c r="G46" i="3"/>
  <c r="E46" i="3"/>
  <c r="D46" i="3"/>
  <c r="F46" i="3" s="1"/>
  <c r="C46" i="3"/>
  <c r="B46" i="3"/>
  <c r="P45" i="3"/>
  <c r="N45" i="3"/>
  <c r="M45" i="3"/>
  <c r="K45" i="3"/>
  <c r="J45" i="3"/>
  <c r="L45" i="3" s="1"/>
  <c r="I45" i="3"/>
  <c r="H45" i="3"/>
  <c r="G45" i="3"/>
  <c r="F45" i="3"/>
  <c r="E45" i="3"/>
  <c r="D45" i="3"/>
  <c r="C45" i="3"/>
  <c r="B45" i="3"/>
  <c r="P44" i="3"/>
  <c r="N44" i="3"/>
  <c r="M44" i="3"/>
  <c r="L44" i="3"/>
  <c r="K44" i="3"/>
  <c r="J44" i="3"/>
  <c r="I44" i="3"/>
  <c r="H44" i="3"/>
  <c r="G44" i="3"/>
  <c r="E44" i="3"/>
  <c r="D44" i="3"/>
  <c r="F44" i="3" s="1"/>
  <c r="C44" i="3"/>
  <c r="B44" i="3"/>
  <c r="P43" i="3"/>
  <c r="N43" i="3"/>
  <c r="M43" i="3"/>
  <c r="K43" i="3"/>
  <c r="J43" i="3"/>
  <c r="L43" i="3" s="1"/>
  <c r="I43" i="3"/>
  <c r="H43" i="3"/>
  <c r="G43" i="3"/>
  <c r="F43" i="3"/>
  <c r="E43" i="3"/>
  <c r="D43" i="3"/>
  <c r="C43" i="3"/>
  <c r="B43" i="3"/>
  <c r="P42" i="3"/>
  <c r="N42" i="3"/>
  <c r="M42" i="3"/>
  <c r="K42" i="3"/>
  <c r="J42" i="3"/>
  <c r="L42" i="3" s="1"/>
  <c r="I42" i="3"/>
  <c r="H42" i="3"/>
  <c r="G42" i="3"/>
  <c r="E42" i="3"/>
  <c r="D42" i="3"/>
  <c r="F42" i="3" s="1"/>
  <c r="C42" i="3"/>
  <c r="B42" i="3"/>
  <c r="P41" i="3"/>
  <c r="N41" i="3"/>
  <c r="M41" i="3"/>
  <c r="K41" i="3"/>
  <c r="J41" i="3"/>
  <c r="L41" i="3" s="1"/>
  <c r="I41" i="3"/>
  <c r="H41" i="3"/>
  <c r="G41" i="3"/>
  <c r="F41" i="3"/>
  <c r="E41" i="3"/>
  <c r="D41" i="3"/>
  <c r="C41" i="3"/>
  <c r="B41" i="3"/>
  <c r="P40" i="3"/>
  <c r="N40" i="3"/>
  <c r="M40" i="3"/>
  <c r="K40" i="3"/>
  <c r="J40" i="3"/>
  <c r="L40" i="3" s="1"/>
  <c r="I40" i="3"/>
  <c r="H40" i="3"/>
  <c r="G40" i="3"/>
  <c r="E40" i="3"/>
  <c r="D40" i="3"/>
  <c r="F40" i="3" s="1"/>
  <c r="C40" i="3"/>
  <c r="B40" i="3"/>
  <c r="P39" i="3"/>
  <c r="N39" i="3"/>
  <c r="M39" i="3"/>
  <c r="K39" i="3"/>
  <c r="J39" i="3"/>
  <c r="L39" i="3" s="1"/>
  <c r="I39" i="3"/>
  <c r="H39" i="3"/>
  <c r="G39" i="3"/>
  <c r="F39" i="3"/>
  <c r="E39" i="3"/>
  <c r="D39" i="3"/>
  <c r="C39" i="3"/>
  <c r="B39" i="3"/>
  <c r="P38" i="3"/>
  <c r="N38" i="3"/>
  <c r="M38" i="3"/>
  <c r="K38" i="3"/>
  <c r="J38" i="3"/>
  <c r="L38" i="3" s="1"/>
  <c r="I38" i="3"/>
  <c r="H38" i="3"/>
  <c r="G38" i="3"/>
  <c r="E38" i="3"/>
  <c r="D38" i="3"/>
  <c r="F38" i="3" s="1"/>
  <c r="C38" i="3"/>
  <c r="B38" i="3"/>
  <c r="P402" i="3"/>
  <c r="N402" i="3"/>
  <c r="M402" i="3"/>
  <c r="L402" i="3"/>
  <c r="K402" i="3"/>
  <c r="J402" i="3"/>
  <c r="I402" i="3"/>
  <c r="H402" i="3"/>
  <c r="G402" i="3"/>
  <c r="F402" i="3"/>
  <c r="E402" i="3"/>
  <c r="D402" i="3"/>
  <c r="C402" i="3"/>
  <c r="B402" i="3"/>
  <c r="P401" i="3"/>
  <c r="N401" i="3"/>
  <c r="M401" i="3"/>
  <c r="K401" i="3"/>
  <c r="J401" i="3"/>
  <c r="L401" i="3" s="1"/>
  <c r="I401" i="3"/>
  <c r="H401" i="3"/>
  <c r="G401" i="3"/>
  <c r="F401" i="3"/>
  <c r="E401" i="3"/>
  <c r="D401" i="3"/>
  <c r="C401" i="3"/>
  <c r="B401" i="3"/>
  <c r="P400" i="3"/>
  <c r="N400" i="3"/>
  <c r="M400" i="3"/>
  <c r="L400" i="3"/>
  <c r="K400" i="3"/>
  <c r="J400" i="3"/>
  <c r="I400" i="3"/>
  <c r="H400" i="3"/>
  <c r="G400" i="3"/>
  <c r="F400" i="3"/>
  <c r="E400" i="3"/>
  <c r="D400" i="3"/>
  <c r="C400" i="3"/>
  <c r="B400" i="3"/>
  <c r="P399" i="3"/>
  <c r="N399" i="3"/>
  <c r="M399" i="3"/>
  <c r="K399" i="3"/>
  <c r="J399" i="3"/>
  <c r="L399" i="3" s="1"/>
  <c r="I399" i="3"/>
  <c r="H399" i="3"/>
  <c r="G399" i="3"/>
  <c r="F399" i="3"/>
  <c r="E399" i="3"/>
  <c r="D399" i="3"/>
  <c r="C399" i="3"/>
  <c r="B399" i="3"/>
  <c r="P398" i="3"/>
  <c r="N398" i="3"/>
  <c r="M398" i="3"/>
  <c r="L398" i="3"/>
  <c r="K398" i="3"/>
  <c r="J398" i="3"/>
  <c r="I398" i="3"/>
  <c r="H398" i="3"/>
  <c r="G398" i="3"/>
  <c r="F398" i="3"/>
  <c r="E398" i="3"/>
  <c r="D398" i="3"/>
  <c r="C398" i="3"/>
  <c r="B398" i="3"/>
  <c r="P397" i="3"/>
  <c r="N397" i="3"/>
  <c r="M397" i="3"/>
  <c r="K397" i="3"/>
  <c r="J397" i="3"/>
  <c r="L397" i="3" s="1"/>
  <c r="I397" i="3"/>
  <c r="H397" i="3"/>
  <c r="G397" i="3"/>
  <c r="F397" i="3"/>
  <c r="E397" i="3"/>
  <c r="D397" i="3"/>
  <c r="C397" i="3"/>
  <c r="B397" i="3"/>
  <c r="P396" i="3"/>
  <c r="N396" i="3"/>
  <c r="M396" i="3"/>
  <c r="L396" i="3"/>
  <c r="K396" i="3"/>
  <c r="J396" i="3"/>
  <c r="I396" i="3"/>
  <c r="H396" i="3"/>
  <c r="G396" i="3"/>
  <c r="F396" i="3"/>
  <c r="E396" i="3"/>
  <c r="D396" i="3"/>
  <c r="C396" i="3"/>
  <c r="B396" i="3"/>
  <c r="P395" i="3"/>
  <c r="N395" i="3"/>
  <c r="M395" i="3"/>
  <c r="K395" i="3"/>
  <c r="J395" i="3"/>
  <c r="L395" i="3" s="1"/>
  <c r="I395" i="3"/>
  <c r="H395" i="3"/>
  <c r="G395" i="3"/>
  <c r="F395" i="3"/>
  <c r="E395" i="3"/>
  <c r="D395" i="3"/>
  <c r="C395" i="3"/>
  <c r="B395" i="3"/>
  <c r="P394" i="3"/>
  <c r="N394" i="3"/>
  <c r="M394" i="3"/>
  <c r="L394" i="3"/>
  <c r="K394" i="3"/>
  <c r="J394" i="3"/>
  <c r="I394" i="3"/>
  <c r="H394" i="3"/>
  <c r="G394" i="3"/>
  <c r="F394" i="3"/>
  <c r="E394" i="3"/>
  <c r="D394" i="3"/>
  <c r="C394" i="3"/>
  <c r="B394" i="3"/>
  <c r="P393" i="3"/>
  <c r="N393" i="3"/>
  <c r="M393" i="3"/>
  <c r="K393" i="3"/>
  <c r="J393" i="3"/>
  <c r="L393" i="3" s="1"/>
  <c r="I393" i="3"/>
  <c r="H393" i="3"/>
  <c r="G393" i="3"/>
  <c r="F393" i="3"/>
  <c r="E393" i="3"/>
  <c r="D393" i="3"/>
  <c r="C393" i="3"/>
  <c r="B393" i="3"/>
  <c r="P392" i="3"/>
  <c r="N392" i="3"/>
  <c r="M392" i="3"/>
  <c r="L392" i="3"/>
  <c r="K392" i="3"/>
  <c r="J392" i="3"/>
  <c r="I392" i="3"/>
  <c r="H392" i="3"/>
  <c r="G392" i="3"/>
  <c r="F392" i="3"/>
  <c r="E392" i="3"/>
  <c r="D392" i="3"/>
  <c r="C392" i="3"/>
  <c r="B392" i="3"/>
  <c r="P391" i="3"/>
  <c r="N391" i="3"/>
  <c r="M391" i="3"/>
  <c r="K391" i="3"/>
  <c r="J391" i="3"/>
  <c r="L391" i="3" s="1"/>
  <c r="I391" i="3"/>
  <c r="H391" i="3"/>
  <c r="G391" i="3"/>
  <c r="F391" i="3"/>
  <c r="E391" i="3"/>
  <c r="D391" i="3"/>
  <c r="C391" i="3"/>
  <c r="B391" i="3"/>
  <c r="P390" i="3"/>
  <c r="N390" i="3"/>
  <c r="M390" i="3"/>
  <c r="L390" i="3"/>
  <c r="K390" i="3"/>
  <c r="J390" i="3"/>
  <c r="I390" i="3"/>
  <c r="H390" i="3"/>
  <c r="G390" i="3"/>
  <c r="F390" i="3"/>
  <c r="E390" i="3"/>
  <c r="D390" i="3"/>
  <c r="C390" i="3"/>
  <c r="B390" i="3"/>
  <c r="P389" i="3"/>
  <c r="N389" i="3"/>
  <c r="M389" i="3"/>
  <c r="K389" i="3"/>
  <c r="J389" i="3"/>
  <c r="L389" i="3" s="1"/>
  <c r="I389" i="3"/>
  <c r="H389" i="3"/>
  <c r="G389" i="3"/>
  <c r="F389" i="3"/>
  <c r="E389" i="3"/>
  <c r="D389" i="3"/>
  <c r="C389" i="3"/>
  <c r="B389" i="3"/>
  <c r="P388" i="3"/>
  <c r="N388" i="3"/>
  <c r="M388" i="3"/>
  <c r="L388" i="3"/>
  <c r="K388" i="3"/>
  <c r="J388" i="3"/>
  <c r="I388" i="3"/>
  <c r="H388" i="3"/>
  <c r="G388" i="3"/>
  <c r="E388" i="3"/>
  <c r="D388" i="3"/>
  <c r="F388" i="3" s="1"/>
  <c r="C388" i="3"/>
  <c r="B388" i="3"/>
  <c r="P387" i="3"/>
  <c r="N387" i="3"/>
  <c r="M387" i="3"/>
  <c r="K387" i="3"/>
  <c r="J387" i="3"/>
  <c r="L387" i="3" s="1"/>
  <c r="I387" i="3"/>
  <c r="H387" i="3"/>
  <c r="G387" i="3"/>
  <c r="F387" i="3"/>
  <c r="E387" i="3"/>
  <c r="D387" i="3"/>
  <c r="C387" i="3"/>
  <c r="B387" i="3"/>
  <c r="P386" i="3"/>
  <c r="N386" i="3"/>
  <c r="M386" i="3"/>
  <c r="L386" i="3"/>
  <c r="K386" i="3"/>
  <c r="J386" i="3"/>
  <c r="I386" i="3"/>
  <c r="H386" i="3"/>
  <c r="G386" i="3"/>
  <c r="E386" i="3"/>
  <c r="D386" i="3"/>
  <c r="F386" i="3" s="1"/>
  <c r="C386" i="3"/>
  <c r="B386" i="3"/>
  <c r="P385" i="3"/>
  <c r="N385" i="3"/>
  <c r="M385" i="3"/>
  <c r="K385" i="3"/>
  <c r="J385" i="3"/>
  <c r="L385" i="3" s="1"/>
  <c r="I385" i="3"/>
  <c r="H385" i="3"/>
  <c r="G385" i="3"/>
  <c r="F385" i="3"/>
  <c r="E385" i="3"/>
  <c r="D385" i="3"/>
  <c r="C385" i="3"/>
  <c r="B385" i="3"/>
  <c r="P384" i="3"/>
  <c r="N384" i="3"/>
  <c r="M384" i="3"/>
  <c r="L384" i="3"/>
  <c r="K384" i="3"/>
  <c r="J384" i="3"/>
  <c r="I384" i="3"/>
  <c r="H384" i="3"/>
  <c r="G384" i="3"/>
  <c r="E384" i="3"/>
  <c r="D384" i="3"/>
  <c r="F384" i="3" s="1"/>
  <c r="C384" i="3"/>
  <c r="B384" i="3"/>
  <c r="P383" i="3"/>
  <c r="N383" i="3"/>
  <c r="M383" i="3"/>
  <c r="K383" i="3"/>
  <c r="J383" i="3"/>
  <c r="L383" i="3" s="1"/>
  <c r="I383" i="3"/>
  <c r="H383" i="3"/>
  <c r="G383" i="3"/>
  <c r="F383" i="3"/>
  <c r="E383" i="3"/>
  <c r="D383" i="3"/>
  <c r="C383" i="3"/>
  <c r="B383" i="3"/>
  <c r="P382" i="3"/>
  <c r="N382" i="3"/>
  <c r="M382" i="3"/>
  <c r="L382" i="3"/>
  <c r="K382" i="3"/>
  <c r="J382" i="3"/>
  <c r="I382" i="3"/>
  <c r="H382" i="3"/>
  <c r="G382" i="3"/>
  <c r="E382" i="3"/>
  <c r="D382" i="3"/>
  <c r="F382" i="3" s="1"/>
  <c r="C382" i="3"/>
  <c r="B382" i="3"/>
  <c r="P381" i="3"/>
  <c r="N381" i="3"/>
  <c r="M381" i="3"/>
  <c r="K381" i="3"/>
  <c r="J381" i="3"/>
  <c r="L381" i="3" s="1"/>
  <c r="I381" i="3"/>
  <c r="H381" i="3"/>
  <c r="G381" i="3"/>
  <c r="F381" i="3"/>
  <c r="E381" i="3"/>
  <c r="D381" i="3"/>
  <c r="C381" i="3"/>
  <c r="B381" i="3"/>
  <c r="P380" i="3"/>
  <c r="N380" i="3"/>
  <c r="M380" i="3"/>
  <c r="L380" i="3"/>
  <c r="K380" i="3"/>
  <c r="J380" i="3"/>
  <c r="I380" i="3"/>
  <c r="H380" i="3"/>
  <c r="G380" i="3"/>
  <c r="E380" i="3"/>
  <c r="D380" i="3"/>
  <c r="F380" i="3" s="1"/>
  <c r="C380" i="3"/>
  <c r="B380" i="3"/>
  <c r="P379" i="3"/>
  <c r="N379" i="3"/>
  <c r="M379" i="3"/>
  <c r="K379" i="3"/>
  <c r="J379" i="3"/>
  <c r="L379" i="3" s="1"/>
  <c r="I379" i="3"/>
  <c r="H379" i="3"/>
  <c r="G379" i="3"/>
  <c r="F379" i="3"/>
  <c r="E379" i="3"/>
  <c r="D379" i="3"/>
  <c r="C379" i="3"/>
  <c r="B379" i="3"/>
  <c r="P378" i="3"/>
  <c r="N378" i="3"/>
  <c r="M378" i="3"/>
  <c r="L378" i="3"/>
  <c r="K378" i="3"/>
  <c r="J378" i="3"/>
  <c r="I378" i="3"/>
  <c r="H378" i="3"/>
  <c r="G378" i="3"/>
  <c r="E378" i="3"/>
  <c r="D378" i="3"/>
  <c r="F378" i="3" s="1"/>
  <c r="C378" i="3"/>
  <c r="B378" i="3"/>
  <c r="P377" i="3"/>
  <c r="N377" i="3"/>
  <c r="M377" i="3"/>
  <c r="K377" i="3"/>
  <c r="J377" i="3"/>
  <c r="L377" i="3" s="1"/>
  <c r="I377" i="3"/>
  <c r="H377" i="3"/>
  <c r="G377" i="3"/>
  <c r="F377" i="3"/>
  <c r="E377" i="3"/>
  <c r="D377" i="3"/>
  <c r="C377" i="3"/>
  <c r="B377" i="3"/>
  <c r="P376" i="3"/>
  <c r="N376" i="3"/>
  <c r="M376" i="3"/>
  <c r="L376" i="3"/>
  <c r="K376" i="3"/>
  <c r="J376" i="3"/>
  <c r="I376" i="3"/>
  <c r="H376" i="3"/>
  <c r="G376" i="3"/>
  <c r="E376" i="3"/>
  <c r="D376" i="3"/>
  <c r="F376" i="3" s="1"/>
  <c r="C376" i="3"/>
  <c r="B376" i="3"/>
  <c r="P375" i="3"/>
  <c r="N375" i="3"/>
  <c r="M375" i="3"/>
  <c r="K375" i="3"/>
  <c r="J375" i="3"/>
  <c r="L375" i="3" s="1"/>
  <c r="I375" i="3"/>
  <c r="H375" i="3"/>
  <c r="G375" i="3"/>
  <c r="F375" i="3"/>
  <c r="E375" i="3"/>
  <c r="D375" i="3"/>
  <c r="C375" i="3"/>
  <c r="B375" i="3"/>
  <c r="P374" i="3"/>
  <c r="N374" i="3"/>
  <c r="M374" i="3"/>
  <c r="L374" i="3"/>
  <c r="K374" i="3"/>
  <c r="J374" i="3"/>
  <c r="I374" i="3"/>
  <c r="H374" i="3"/>
  <c r="G374" i="3"/>
  <c r="E374" i="3"/>
  <c r="D374" i="3"/>
  <c r="F374" i="3" s="1"/>
  <c r="C374" i="3"/>
  <c r="B374" i="3"/>
  <c r="P373" i="3"/>
  <c r="N373" i="3"/>
  <c r="M373" i="3"/>
  <c r="K373" i="3"/>
  <c r="J373" i="3"/>
  <c r="L373" i="3" s="1"/>
  <c r="I373" i="3"/>
  <c r="H373" i="3"/>
  <c r="G373" i="3"/>
  <c r="F373" i="3"/>
  <c r="E373" i="3"/>
  <c r="D373" i="3"/>
  <c r="C373" i="3"/>
  <c r="B373" i="3"/>
  <c r="P372" i="3"/>
  <c r="N372" i="3"/>
  <c r="M372" i="3"/>
  <c r="L372" i="3"/>
  <c r="K372" i="3"/>
  <c r="J372" i="3"/>
  <c r="I372" i="3"/>
  <c r="H372" i="3"/>
  <c r="G372" i="3"/>
  <c r="E372" i="3"/>
  <c r="D372" i="3"/>
  <c r="F372" i="3" s="1"/>
  <c r="C372" i="3"/>
  <c r="B372" i="3"/>
  <c r="P335" i="3"/>
  <c r="N335" i="3"/>
  <c r="M335" i="3"/>
  <c r="L335" i="3"/>
  <c r="K335" i="3"/>
  <c r="J335" i="3"/>
  <c r="I335" i="3"/>
  <c r="H335" i="3"/>
  <c r="G335" i="3"/>
  <c r="F335" i="3"/>
  <c r="E335" i="3"/>
  <c r="D335" i="3"/>
  <c r="C335" i="3"/>
  <c r="B335" i="3"/>
  <c r="P334" i="3"/>
  <c r="N334" i="3"/>
  <c r="M334" i="3"/>
  <c r="K334" i="3"/>
  <c r="J334" i="3"/>
  <c r="L334" i="3" s="1"/>
  <c r="I334" i="3"/>
  <c r="H334" i="3"/>
  <c r="G334" i="3"/>
  <c r="F334" i="3"/>
  <c r="E334" i="3"/>
  <c r="D334" i="3"/>
  <c r="C334" i="3"/>
  <c r="B334" i="3"/>
  <c r="P333" i="3"/>
  <c r="N333" i="3"/>
  <c r="M333" i="3"/>
  <c r="L333" i="3"/>
  <c r="K333" i="3"/>
  <c r="J333" i="3"/>
  <c r="I333" i="3"/>
  <c r="H333" i="3"/>
  <c r="G333" i="3"/>
  <c r="F333" i="3"/>
  <c r="E333" i="3"/>
  <c r="D333" i="3"/>
  <c r="C333" i="3"/>
  <c r="B333" i="3"/>
  <c r="P332" i="3"/>
  <c r="N332" i="3"/>
  <c r="M332" i="3"/>
  <c r="K332" i="3"/>
  <c r="J332" i="3"/>
  <c r="L332" i="3" s="1"/>
  <c r="I332" i="3"/>
  <c r="H332" i="3"/>
  <c r="G332" i="3"/>
  <c r="F332" i="3"/>
  <c r="E332" i="3"/>
  <c r="D332" i="3"/>
  <c r="C332" i="3"/>
  <c r="B332" i="3"/>
  <c r="P331" i="3"/>
  <c r="N331" i="3"/>
  <c r="M331" i="3"/>
  <c r="L331" i="3"/>
  <c r="K331" i="3"/>
  <c r="J331" i="3"/>
  <c r="I331" i="3"/>
  <c r="H331" i="3"/>
  <c r="G331" i="3"/>
  <c r="F331" i="3"/>
  <c r="E331" i="3"/>
  <c r="D331" i="3"/>
  <c r="C331" i="3"/>
  <c r="B331" i="3"/>
  <c r="P330" i="3"/>
  <c r="N330" i="3"/>
  <c r="M330" i="3"/>
  <c r="K330" i="3"/>
  <c r="J330" i="3"/>
  <c r="L330" i="3" s="1"/>
  <c r="I330" i="3"/>
  <c r="H330" i="3"/>
  <c r="G330" i="3"/>
  <c r="F330" i="3"/>
  <c r="E330" i="3"/>
  <c r="D330" i="3"/>
  <c r="C330" i="3"/>
  <c r="B330" i="3"/>
  <c r="P329" i="3"/>
  <c r="N329" i="3"/>
  <c r="M329" i="3"/>
  <c r="L329" i="3"/>
  <c r="K329" i="3"/>
  <c r="J329" i="3"/>
  <c r="I329" i="3"/>
  <c r="H329" i="3"/>
  <c r="G329" i="3"/>
  <c r="F329" i="3"/>
  <c r="E329" i="3"/>
  <c r="D329" i="3"/>
  <c r="C329" i="3"/>
  <c r="B329" i="3"/>
  <c r="P328" i="3"/>
  <c r="N328" i="3"/>
  <c r="M328" i="3"/>
  <c r="K328" i="3"/>
  <c r="J328" i="3"/>
  <c r="L328" i="3" s="1"/>
  <c r="I328" i="3"/>
  <c r="H328" i="3"/>
  <c r="G328" i="3"/>
  <c r="F328" i="3"/>
  <c r="E328" i="3"/>
  <c r="D328" i="3"/>
  <c r="C328" i="3"/>
  <c r="B328" i="3"/>
  <c r="P327" i="3"/>
  <c r="N327" i="3"/>
  <c r="M327" i="3"/>
  <c r="L327" i="3"/>
  <c r="K327" i="3"/>
  <c r="J327" i="3"/>
  <c r="I327" i="3"/>
  <c r="H327" i="3"/>
  <c r="G327" i="3"/>
  <c r="F327" i="3"/>
  <c r="E327" i="3"/>
  <c r="D327" i="3"/>
  <c r="C327" i="3"/>
  <c r="B327" i="3"/>
  <c r="P326" i="3"/>
  <c r="N326" i="3"/>
  <c r="M326" i="3"/>
  <c r="K326" i="3"/>
  <c r="J326" i="3"/>
  <c r="L326" i="3" s="1"/>
  <c r="I326" i="3"/>
  <c r="H326" i="3"/>
  <c r="G326" i="3"/>
  <c r="F326" i="3"/>
  <c r="E326" i="3"/>
  <c r="D326" i="3"/>
  <c r="C326" i="3"/>
  <c r="B326" i="3"/>
  <c r="P325" i="3"/>
  <c r="N325" i="3"/>
  <c r="M325" i="3"/>
  <c r="L325" i="3"/>
  <c r="K325" i="3"/>
  <c r="J325" i="3"/>
  <c r="I325" i="3"/>
  <c r="H325" i="3"/>
  <c r="G325" i="3"/>
  <c r="F325" i="3"/>
  <c r="E325" i="3"/>
  <c r="D325" i="3"/>
  <c r="C325" i="3"/>
  <c r="B325" i="3"/>
  <c r="P324" i="3"/>
  <c r="N324" i="3"/>
  <c r="M324" i="3"/>
  <c r="K324" i="3"/>
  <c r="J324" i="3"/>
  <c r="L324" i="3" s="1"/>
  <c r="I324" i="3"/>
  <c r="H324" i="3"/>
  <c r="G324" i="3"/>
  <c r="F324" i="3"/>
  <c r="E324" i="3"/>
  <c r="D324" i="3"/>
  <c r="C324" i="3"/>
  <c r="B324" i="3"/>
  <c r="P323" i="3"/>
  <c r="N323" i="3"/>
  <c r="M323" i="3"/>
  <c r="L323" i="3"/>
  <c r="K323" i="3"/>
  <c r="J323" i="3"/>
  <c r="I323" i="3"/>
  <c r="H323" i="3"/>
  <c r="G323" i="3"/>
  <c r="F323" i="3"/>
  <c r="E323" i="3"/>
  <c r="D323" i="3"/>
  <c r="C323" i="3"/>
  <c r="B323" i="3"/>
  <c r="P322" i="3"/>
  <c r="N322" i="3"/>
  <c r="M322" i="3"/>
  <c r="K322" i="3"/>
  <c r="J322" i="3"/>
  <c r="L322" i="3" s="1"/>
  <c r="I322" i="3"/>
  <c r="H322" i="3"/>
  <c r="G322" i="3"/>
  <c r="F322" i="3"/>
  <c r="E322" i="3"/>
  <c r="D322" i="3"/>
  <c r="C322" i="3"/>
  <c r="B322" i="3"/>
  <c r="P321" i="3"/>
  <c r="N321" i="3"/>
  <c r="M321" i="3"/>
  <c r="L321" i="3"/>
  <c r="K321" i="3"/>
  <c r="J321" i="3"/>
  <c r="I321" i="3"/>
  <c r="H321" i="3"/>
  <c r="G321" i="3"/>
  <c r="E321" i="3"/>
  <c r="D321" i="3"/>
  <c r="F321" i="3" s="1"/>
  <c r="C321" i="3"/>
  <c r="B321" i="3"/>
  <c r="P320" i="3"/>
  <c r="N320" i="3"/>
  <c r="M320" i="3"/>
  <c r="K320" i="3"/>
  <c r="J320" i="3"/>
  <c r="L320" i="3" s="1"/>
  <c r="I320" i="3"/>
  <c r="H320" i="3"/>
  <c r="G320" i="3"/>
  <c r="F320" i="3"/>
  <c r="E320" i="3"/>
  <c r="D320" i="3"/>
  <c r="C320" i="3"/>
  <c r="B320" i="3"/>
  <c r="P319" i="3"/>
  <c r="N319" i="3"/>
  <c r="M319" i="3"/>
  <c r="L319" i="3"/>
  <c r="K319" i="3"/>
  <c r="J319" i="3"/>
  <c r="I319" i="3"/>
  <c r="H319" i="3"/>
  <c r="G319" i="3"/>
  <c r="E319" i="3"/>
  <c r="D319" i="3"/>
  <c r="F319" i="3" s="1"/>
  <c r="C319" i="3"/>
  <c r="B319" i="3"/>
  <c r="P318" i="3"/>
  <c r="N318" i="3"/>
  <c r="M318" i="3"/>
  <c r="K318" i="3"/>
  <c r="J318" i="3"/>
  <c r="L318" i="3" s="1"/>
  <c r="I318" i="3"/>
  <c r="H318" i="3"/>
  <c r="G318" i="3"/>
  <c r="F318" i="3"/>
  <c r="E318" i="3"/>
  <c r="D318" i="3"/>
  <c r="C318" i="3"/>
  <c r="B318" i="3"/>
  <c r="P317" i="3"/>
  <c r="N317" i="3"/>
  <c r="M317" i="3"/>
  <c r="L317" i="3"/>
  <c r="K317" i="3"/>
  <c r="J317" i="3"/>
  <c r="I317" i="3"/>
  <c r="H317" i="3"/>
  <c r="G317" i="3"/>
  <c r="E317" i="3"/>
  <c r="D317" i="3"/>
  <c r="F317" i="3" s="1"/>
  <c r="C317" i="3"/>
  <c r="B317" i="3"/>
  <c r="P316" i="3"/>
  <c r="N316" i="3"/>
  <c r="M316" i="3"/>
  <c r="K316" i="3"/>
  <c r="J316" i="3"/>
  <c r="L316" i="3" s="1"/>
  <c r="I316" i="3"/>
  <c r="H316" i="3"/>
  <c r="G316" i="3"/>
  <c r="F316" i="3"/>
  <c r="E316" i="3"/>
  <c r="D316" i="3"/>
  <c r="C316" i="3"/>
  <c r="B316" i="3"/>
  <c r="P315" i="3"/>
  <c r="N315" i="3"/>
  <c r="M315" i="3"/>
  <c r="L315" i="3"/>
  <c r="K315" i="3"/>
  <c r="J315" i="3"/>
  <c r="I315" i="3"/>
  <c r="H315" i="3"/>
  <c r="G315" i="3"/>
  <c r="E315" i="3"/>
  <c r="D315" i="3"/>
  <c r="F315" i="3" s="1"/>
  <c r="C315" i="3"/>
  <c r="B315" i="3"/>
  <c r="P314" i="3"/>
  <c r="N314" i="3"/>
  <c r="M314" i="3"/>
  <c r="K314" i="3"/>
  <c r="J314" i="3"/>
  <c r="L314" i="3" s="1"/>
  <c r="I314" i="3"/>
  <c r="H314" i="3"/>
  <c r="G314" i="3"/>
  <c r="F314" i="3"/>
  <c r="E314" i="3"/>
  <c r="D314" i="3"/>
  <c r="C314" i="3"/>
  <c r="B314" i="3"/>
  <c r="P313" i="3"/>
  <c r="N313" i="3"/>
  <c r="M313" i="3"/>
  <c r="L313" i="3"/>
  <c r="K313" i="3"/>
  <c r="J313" i="3"/>
  <c r="I313" i="3"/>
  <c r="H313" i="3"/>
  <c r="G313" i="3"/>
  <c r="E313" i="3"/>
  <c r="D313" i="3"/>
  <c r="F313" i="3" s="1"/>
  <c r="C313" i="3"/>
  <c r="B313" i="3"/>
  <c r="P312" i="3"/>
  <c r="N312" i="3"/>
  <c r="M312" i="3"/>
  <c r="K312" i="3"/>
  <c r="J312" i="3"/>
  <c r="L312" i="3" s="1"/>
  <c r="I312" i="3"/>
  <c r="H312" i="3"/>
  <c r="G312" i="3"/>
  <c r="F312" i="3"/>
  <c r="E312" i="3"/>
  <c r="D312" i="3"/>
  <c r="C312" i="3"/>
  <c r="B312" i="3"/>
  <c r="P311" i="3"/>
  <c r="N311" i="3"/>
  <c r="M311" i="3"/>
  <c r="L311" i="3"/>
  <c r="K311" i="3"/>
  <c r="J311" i="3"/>
  <c r="I311" i="3"/>
  <c r="H311" i="3"/>
  <c r="G311" i="3"/>
  <c r="E311" i="3"/>
  <c r="D311" i="3"/>
  <c r="F311" i="3" s="1"/>
  <c r="C311" i="3"/>
  <c r="B311" i="3"/>
  <c r="P310" i="3"/>
  <c r="N310" i="3"/>
  <c r="M310" i="3"/>
  <c r="K310" i="3"/>
  <c r="J310" i="3"/>
  <c r="L310" i="3" s="1"/>
  <c r="I310" i="3"/>
  <c r="H310" i="3"/>
  <c r="G310" i="3"/>
  <c r="F310" i="3"/>
  <c r="E310" i="3"/>
  <c r="D310" i="3"/>
  <c r="C310" i="3"/>
  <c r="B310" i="3"/>
  <c r="P309" i="3"/>
  <c r="N309" i="3"/>
  <c r="M309" i="3"/>
  <c r="L309" i="3"/>
  <c r="K309" i="3"/>
  <c r="J309" i="3"/>
  <c r="I309" i="3"/>
  <c r="H309" i="3"/>
  <c r="G309" i="3"/>
  <c r="E309" i="3"/>
  <c r="D309" i="3"/>
  <c r="F309" i="3" s="1"/>
  <c r="C309" i="3"/>
  <c r="B309" i="3"/>
  <c r="P308" i="3"/>
  <c r="N308" i="3"/>
  <c r="M308" i="3"/>
  <c r="K308" i="3"/>
  <c r="J308" i="3"/>
  <c r="L308" i="3" s="1"/>
  <c r="I308" i="3"/>
  <c r="H308" i="3"/>
  <c r="G308" i="3"/>
  <c r="F308" i="3"/>
  <c r="E308" i="3"/>
  <c r="D308" i="3"/>
  <c r="C308" i="3"/>
  <c r="B308" i="3"/>
  <c r="P307" i="3"/>
  <c r="N307" i="3"/>
  <c r="M307" i="3"/>
  <c r="L307" i="3"/>
  <c r="K307" i="3"/>
  <c r="J307" i="3"/>
  <c r="I307" i="3"/>
  <c r="H307" i="3"/>
  <c r="G307" i="3"/>
  <c r="E307" i="3"/>
  <c r="D307" i="3"/>
  <c r="F307" i="3" s="1"/>
  <c r="C307" i="3"/>
  <c r="B307" i="3"/>
  <c r="P306" i="3"/>
  <c r="N306" i="3"/>
  <c r="M306" i="3"/>
  <c r="K306" i="3"/>
  <c r="J306" i="3"/>
  <c r="L306" i="3" s="1"/>
  <c r="I306" i="3"/>
  <c r="H306" i="3"/>
  <c r="G306" i="3"/>
  <c r="F306" i="3"/>
  <c r="E306" i="3"/>
  <c r="D306" i="3"/>
  <c r="C306" i="3"/>
  <c r="B306" i="3"/>
  <c r="P305" i="3"/>
  <c r="N305" i="3"/>
  <c r="M305" i="3"/>
  <c r="K305" i="3"/>
  <c r="J305" i="3"/>
  <c r="L305" i="3" s="1"/>
  <c r="I305" i="3"/>
  <c r="H305" i="3"/>
  <c r="G305" i="3"/>
  <c r="E305" i="3"/>
  <c r="D305" i="3"/>
  <c r="F305" i="3" s="1"/>
  <c r="C305" i="3"/>
  <c r="B305" i="3"/>
  <c r="P268" i="3"/>
  <c r="N268" i="3"/>
  <c r="M268" i="3"/>
  <c r="L268" i="3"/>
  <c r="K268" i="3"/>
  <c r="J268" i="3"/>
  <c r="I268" i="3"/>
  <c r="H268" i="3"/>
  <c r="G268" i="3"/>
  <c r="F268" i="3"/>
  <c r="E268" i="3"/>
  <c r="D268" i="3"/>
  <c r="C268" i="3"/>
  <c r="B268" i="3"/>
  <c r="P267" i="3"/>
  <c r="N267" i="3"/>
  <c r="M267" i="3"/>
  <c r="K267" i="3"/>
  <c r="J267" i="3"/>
  <c r="L267" i="3" s="1"/>
  <c r="I267" i="3"/>
  <c r="H267" i="3"/>
  <c r="G267" i="3"/>
  <c r="F267" i="3"/>
  <c r="E267" i="3"/>
  <c r="D267" i="3"/>
  <c r="C267" i="3"/>
  <c r="B267" i="3"/>
  <c r="P266" i="3"/>
  <c r="N266" i="3"/>
  <c r="M266" i="3"/>
  <c r="L266" i="3"/>
  <c r="K266" i="3"/>
  <c r="J266" i="3"/>
  <c r="I266" i="3"/>
  <c r="H266" i="3"/>
  <c r="G266" i="3"/>
  <c r="F266" i="3"/>
  <c r="E266" i="3"/>
  <c r="D266" i="3"/>
  <c r="C266" i="3"/>
  <c r="B266" i="3"/>
  <c r="P265" i="3"/>
  <c r="N265" i="3"/>
  <c r="M265" i="3"/>
  <c r="K265" i="3"/>
  <c r="J265" i="3"/>
  <c r="L265" i="3" s="1"/>
  <c r="I265" i="3"/>
  <c r="H265" i="3"/>
  <c r="G265" i="3"/>
  <c r="F265" i="3"/>
  <c r="E265" i="3"/>
  <c r="D265" i="3"/>
  <c r="C265" i="3"/>
  <c r="B265" i="3"/>
  <c r="P264" i="3"/>
  <c r="N264" i="3"/>
  <c r="M264" i="3"/>
  <c r="L264" i="3"/>
  <c r="K264" i="3"/>
  <c r="J264" i="3"/>
  <c r="I264" i="3"/>
  <c r="H264" i="3"/>
  <c r="G264" i="3"/>
  <c r="F264" i="3"/>
  <c r="E264" i="3"/>
  <c r="D264" i="3"/>
  <c r="C264" i="3"/>
  <c r="B264" i="3"/>
  <c r="P263" i="3"/>
  <c r="N263" i="3"/>
  <c r="M263" i="3"/>
  <c r="K263" i="3"/>
  <c r="J263" i="3"/>
  <c r="L263" i="3" s="1"/>
  <c r="I263" i="3"/>
  <c r="H263" i="3"/>
  <c r="G263" i="3"/>
  <c r="F263" i="3"/>
  <c r="E263" i="3"/>
  <c r="D263" i="3"/>
  <c r="C263" i="3"/>
  <c r="B263" i="3"/>
  <c r="P262" i="3"/>
  <c r="N262" i="3"/>
  <c r="M262" i="3"/>
  <c r="L262" i="3"/>
  <c r="K262" i="3"/>
  <c r="J262" i="3"/>
  <c r="I262" i="3"/>
  <c r="H262" i="3"/>
  <c r="G262" i="3"/>
  <c r="F262" i="3"/>
  <c r="E262" i="3"/>
  <c r="D262" i="3"/>
  <c r="C262" i="3"/>
  <c r="B262" i="3"/>
  <c r="P261" i="3"/>
  <c r="N261" i="3"/>
  <c r="M261" i="3"/>
  <c r="K261" i="3"/>
  <c r="J261" i="3"/>
  <c r="L261" i="3" s="1"/>
  <c r="I261" i="3"/>
  <c r="H261" i="3"/>
  <c r="G261" i="3"/>
  <c r="F261" i="3"/>
  <c r="E261" i="3"/>
  <c r="D261" i="3"/>
  <c r="C261" i="3"/>
  <c r="B261" i="3"/>
  <c r="P260" i="3"/>
  <c r="N260" i="3"/>
  <c r="M260" i="3"/>
  <c r="L260" i="3"/>
  <c r="K260" i="3"/>
  <c r="J260" i="3"/>
  <c r="I260" i="3"/>
  <c r="H260" i="3"/>
  <c r="G260" i="3"/>
  <c r="F260" i="3"/>
  <c r="E260" i="3"/>
  <c r="D260" i="3"/>
  <c r="C260" i="3"/>
  <c r="B260" i="3"/>
  <c r="P259" i="3"/>
  <c r="N259" i="3"/>
  <c r="M259" i="3"/>
  <c r="K259" i="3"/>
  <c r="J259" i="3"/>
  <c r="L259" i="3" s="1"/>
  <c r="I259" i="3"/>
  <c r="H259" i="3"/>
  <c r="G259" i="3"/>
  <c r="F259" i="3"/>
  <c r="E259" i="3"/>
  <c r="D259" i="3"/>
  <c r="C259" i="3"/>
  <c r="B259" i="3"/>
  <c r="P258" i="3"/>
  <c r="N258" i="3"/>
  <c r="M258" i="3"/>
  <c r="L258" i="3"/>
  <c r="K258" i="3"/>
  <c r="J258" i="3"/>
  <c r="I258" i="3"/>
  <c r="H258" i="3"/>
  <c r="G258" i="3"/>
  <c r="F258" i="3"/>
  <c r="E258" i="3"/>
  <c r="D258" i="3"/>
  <c r="C258" i="3"/>
  <c r="B258" i="3"/>
  <c r="P257" i="3"/>
  <c r="N257" i="3"/>
  <c r="M257" i="3"/>
  <c r="K257" i="3"/>
  <c r="J257" i="3"/>
  <c r="L257" i="3" s="1"/>
  <c r="I257" i="3"/>
  <c r="H257" i="3"/>
  <c r="G257" i="3"/>
  <c r="F257" i="3"/>
  <c r="E257" i="3"/>
  <c r="D257" i="3"/>
  <c r="C257" i="3"/>
  <c r="B257" i="3"/>
  <c r="P256" i="3"/>
  <c r="N256" i="3"/>
  <c r="M256" i="3"/>
  <c r="L256" i="3"/>
  <c r="K256" i="3"/>
  <c r="J256" i="3"/>
  <c r="I256" i="3"/>
  <c r="H256" i="3"/>
  <c r="G256" i="3"/>
  <c r="F256" i="3"/>
  <c r="E256" i="3"/>
  <c r="D256" i="3"/>
  <c r="C256" i="3"/>
  <c r="B256" i="3"/>
  <c r="P255" i="3"/>
  <c r="N255" i="3"/>
  <c r="M255" i="3"/>
  <c r="K255" i="3"/>
  <c r="J255" i="3"/>
  <c r="L255" i="3" s="1"/>
  <c r="I255" i="3"/>
  <c r="H255" i="3"/>
  <c r="G255" i="3"/>
  <c r="F255" i="3"/>
  <c r="E255" i="3"/>
  <c r="D255" i="3"/>
  <c r="C255" i="3"/>
  <c r="B255" i="3"/>
  <c r="P254" i="3"/>
  <c r="N254" i="3"/>
  <c r="M254" i="3"/>
  <c r="L254" i="3"/>
  <c r="K254" i="3"/>
  <c r="J254" i="3"/>
  <c r="I254" i="3"/>
  <c r="H254" i="3"/>
  <c r="G254" i="3"/>
  <c r="E254" i="3"/>
  <c r="D254" i="3"/>
  <c r="F254" i="3" s="1"/>
  <c r="C254" i="3"/>
  <c r="B254" i="3"/>
  <c r="P253" i="3"/>
  <c r="N253" i="3"/>
  <c r="M253" i="3"/>
  <c r="K253" i="3"/>
  <c r="J253" i="3"/>
  <c r="L253" i="3" s="1"/>
  <c r="I253" i="3"/>
  <c r="H253" i="3"/>
  <c r="G253" i="3"/>
  <c r="F253" i="3"/>
  <c r="E253" i="3"/>
  <c r="D253" i="3"/>
  <c r="C253" i="3"/>
  <c r="B253" i="3"/>
  <c r="P252" i="3"/>
  <c r="N252" i="3"/>
  <c r="M252" i="3"/>
  <c r="L252" i="3"/>
  <c r="K252" i="3"/>
  <c r="J252" i="3"/>
  <c r="I252" i="3"/>
  <c r="H252" i="3"/>
  <c r="G252" i="3"/>
  <c r="E252" i="3"/>
  <c r="D252" i="3"/>
  <c r="F252" i="3" s="1"/>
  <c r="C252" i="3"/>
  <c r="B252" i="3"/>
  <c r="P251" i="3"/>
  <c r="N251" i="3"/>
  <c r="M251" i="3"/>
  <c r="K251" i="3"/>
  <c r="J251" i="3"/>
  <c r="L251" i="3" s="1"/>
  <c r="I251" i="3"/>
  <c r="H251" i="3"/>
  <c r="G251" i="3"/>
  <c r="F251" i="3"/>
  <c r="E251" i="3"/>
  <c r="D251" i="3"/>
  <c r="C251" i="3"/>
  <c r="B251" i="3"/>
  <c r="P250" i="3"/>
  <c r="N250" i="3"/>
  <c r="M250" i="3"/>
  <c r="L250" i="3"/>
  <c r="K250" i="3"/>
  <c r="J250" i="3"/>
  <c r="I250" i="3"/>
  <c r="H250" i="3"/>
  <c r="G250" i="3"/>
  <c r="E250" i="3"/>
  <c r="D250" i="3"/>
  <c r="F250" i="3" s="1"/>
  <c r="C250" i="3"/>
  <c r="B250" i="3"/>
  <c r="P249" i="3"/>
  <c r="N249" i="3"/>
  <c r="M249" i="3"/>
  <c r="K249" i="3"/>
  <c r="J249" i="3"/>
  <c r="L249" i="3" s="1"/>
  <c r="I249" i="3"/>
  <c r="H249" i="3"/>
  <c r="G249" i="3"/>
  <c r="F249" i="3"/>
  <c r="E249" i="3"/>
  <c r="D249" i="3"/>
  <c r="C249" i="3"/>
  <c r="B249" i="3"/>
  <c r="P248" i="3"/>
  <c r="N248" i="3"/>
  <c r="M248" i="3"/>
  <c r="L248" i="3"/>
  <c r="K248" i="3"/>
  <c r="J248" i="3"/>
  <c r="I248" i="3"/>
  <c r="H248" i="3"/>
  <c r="G248" i="3"/>
  <c r="E248" i="3"/>
  <c r="D248" i="3"/>
  <c r="F248" i="3" s="1"/>
  <c r="C248" i="3"/>
  <c r="B248" i="3"/>
  <c r="P247" i="3"/>
  <c r="N247" i="3"/>
  <c r="M247" i="3"/>
  <c r="K247" i="3"/>
  <c r="J247" i="3"/>
  <c r="L247" i="3" s="1"/>
  <c r="I247" i="3"/>
  <c r="H247" i="3"/>
  <c r="G247" i="3"/>
  <c r="F247" i="3"/>
  <c r="E247" i="3"/>
  <c r="D247" i="3"/>
  <c r="C247" i="3"/>
  <c r="B247" i="3"/>
  <c r="P246" i="3"/>
  <c r="N246" i="3"/>
  <c r="M246" i="3"/>
  <c r="L246" i="3"/>
  <c r="K246" i="3"/>
  <c r="J246" i="3"/>
  <c r="I246" i="3"/>
  <c r="H246" i="3"/>
  <c r="G246" i="3"/>
  <c r="E246" i="3"/>
  <c r="D246" i="3"/>
  <c r="F246" i="3" s="1"/>
  <c r="C246" i="3"/>
  <c r="B246" i="3"/>
  <c r="P245" i="3"/>
  <c r="N245" i="3"/>
  <c r="M245" i="3"/>
  <c r="K245" i="3"/>
  <c r="J245" i="3"/>
  <c r="L245" i="3" s="1"/>
  <c r="I245" i="3"/>
  <c r="H245" i="3"/>
  <c r="G245" i="3"/>
  <c r="F245" i="3"/>
  <c r="E245" i="3"/>
  <c r="D245" i="3"/>
  <c r="C245" i="3"/>
  <c r="B245" i="3"/>
  <c r="P244" i="3"/>
  <c r="N244" i="3"/>
  <c r="M244" i="3"/>
  <c r="L244" i="3"/>
  <c r="K244" i="3"/>
  <c r="J244" i="3"/>
  <c r="I244" i="3"/>
  <c r="H244" i="3"/>
  <c r="G244" i="3"/>
  <c r="E244" i="3"/>
  <c r="D244" i="3"/>
  <c r="F244" i="3" s="1"/>
  <c r="C244" i="3"/>
  <c r="B244" i="3"/>
  <c r="P243" i="3"/>
  <c r="N243" i="3"/>
  <c r="M243" i="3"/>
  <c r="K243" i="3"/>
  <c r="J243" i="3"/>
  <c r="L243" i="3" s="1"/>
  <c r="I243" i="3"/>
  <c r="H243" i="3"/>
  <c r="G243" i="3"/>
  <c r="F243" i="3"/>
  <c r="E243" i="3"/>
  <c r="D243" i="3"/>
  <c r="C243" i="3"/>
  <c r="B243" i="3"/>
  <c r="P242" i="3"/>
  <c r="N242" i="3"/>
  <c r="M242" i="3"/>
  <c r="L242" i="3"/>
  <c r="K242" i="3"/>
  <c r="J242" i="3"/>
  <c r="I242" i="3"/>
  <c r="H242" i="3"/>
  <c r="G242" i="3"/>
  <c r="E242" i="3"/>
  <c r="D242" i="3"/>
  <c r="F242" i="3" s="1"/>
  <c r="C242" i="3"/>
  <c r="B242" i="3"/>
  <c r="P241" i="3"/>
  <c r="N241" i="3"/>
  <c r="M241" i="3"/>
  <c r="K241" i="3"/>
  <c r="J241" i="3"/>
  <c r="L241" i="3" s="1"/>
  <c r="I241" i="3"/>
  <c r="H241" i="3"/>
  <c r="G241" i="3"/>
  <c r="F241" i="3"/>
  <c r="E241" i="3"/>
  <c r="D241" i="3"/>
  <c r="C241" i="3"/>
  <c r="B241" i="3"/>
  <c r="P240" i="3"/>
  <c r="N240" i="3"/>
  <c r="M240" i="3"/>
  <c r="L240" i="3"/>
  <c r="K240" i="3"/>
  <c r="J240" i="3"/>
  <c r="I240" i="3"/>
  <c r="H240" i="3"/>
  <c r="G240" i="3"/>
  <c r="E240" i="3"/>
  <c r="D240" i="3"/>
  <c r="F240" i="3" s="1"/>
  <c r="C240" i="3"/>
  <c r="B240" i="3"/>
  <c r="P239" i="3"/>
  <c r="N239" i="3"/>
  <c r="M239" i="3"/>
  <c r="K239" i="3"/>
  <c r="J239" i="3"/>
  <c r="L239" i="3" s="1"/>
  <c r="I239" i="3"/>
  <c r="H239" i="3"/>
  <c r="G239" i="3"/>
  <c r="F239" i="3"/>
  <c r="E239" i="3"/>
  <c r="D239" i="3"/>
  <c r="C239" i="3"/>
  <c r="B239" i="3"/>
  <c r="P238" i="3"/>
  <c r="N238" i="3"/>
  <c r="M238" i="3"/>
  <c r="L238" i="3"/>
  <c r="K238" i="3"/>
  <c r="J238" i="3"/>
  <c r="I238" i="3"/>
  <c r="H238" i="3"/>
  <c r="G238" i="3"/>
  <c r="E238" i="3"/>
  <c r="D238" i="3"/>
  <c r="F238" i="3" s="1"/>
  <c r="C238" i="3"/>
  <c r="B238" i="3"/>
  <c r="P234" i="3"/>
  <c r="N234" i="3"/>
  <c r="M234" i="3"/>
  <c r="K234" i="3"/>
  <c r="L234" i="3" s="1"/>
  <c r="J234" i="3"/>
  <c r="I234" i="3"/>
  <c r="H234" i="3"/>
  <c r="G234" i="3"/>
  <c r="F234" i="3"/>
  <c r="E234" i="3"/>
  <c r="D234" i="3"/>
  <c r="C234" i="3"/>
  <c r="B234" i="3"/>
  <c r="P233" i="3"/>
  <c r="N233" i="3"/>
  <c r="M233" i="3"/>
  <c r="K233" i="3"/>
  <c r="L233" i="3" s="1"/>
  <c r="J233" i="3"/>
  <c r="I233" i="3"/>
  <c r="H233" i="3"/>
  <c r="G233" i="3"/>
  <c r="F233" i="3"/>
  <c r="E233" i="3"/>
  <c r="D233" i="3"/>
  <c r="C233" i="3"/>
  <c r="B233" i="3"/>
  <c r="P232" i="3"/>
  <c r="N232" i="3"/>
  <c r="M232" i="3"/>
  <c r="K232" i="3"/>
  <c r="L232" i="3" s="1"/>
  <c r="J232" i="3"/>
  <c r="I232" i="3"/>
  <c r="H232" i="3"/>
  <c r="G232" i="3"/>
  <c r="F232" i="3"/>
  <c r="E232" i="3"/>
  <c r="D232" i="3"/>
  <c r="C232" i="3"/>
  <c r="B232" i="3"/>
  <c r="P231" i="3"/>
  <c r="N231" i="3"/>
  <c r="M231" i="3"/>
  <c r="K231" i="3"/>
  <c r="L231" i="3" s="1"/>
  <c r="J231" i="3"/>
  <c r="I231" i="3"/>
  <c r="H231" i="3"/>
  <c r="G231" i="3"/>
  <c r="F231" i="3"/>
  <c r="E231" i="3"/>
  <c r="D231" i="3"/>
  <c r="C231" i="3"/>
  <c r="B231" i="3"/>
  <c r="P230" i="3"/>
  <c r="N230" i="3"/>
  <c r="M230" i="3"/>
  <c r="K230" i="3"/>
  <c r="L230" i="3" s="1"/>
  <c r="J230" i="3"/>
  <c r="I230" i="3"/>
  <c r="H230" i="3"/>
  <c r="G230" i="3"/>
  <c r="F230" i="3"/>
  <c r="E230" i="3"/>
  <c r="D230" i="3"/>
  <c r="C230" i="3"/>
  <c r="B230" i="3"/>
  <c r="P229" i="3"/>
  <c r="N229" i="3"/>
  <c r="M229" i="3"/>
  <c r="K229" i="3"/>
  <c r="L229" i="3" s="1"/>
  <c r="J229" i="3"/>
  <c r="I229" i="3"/>
  <c r="H229" i="3"/>
  <c r="G229" i="3"/>
  <c r="F229" i="3"/>
  <c r="E229" i="3"/>
  <c r="D229" i="3"/>
  <c r="C229" i="3"/>
  <c r="B229" i="3"/>
  <c r="P228" i="3"/>
  <c r="N228" i="3"/>
  <c r="M228" i="3"/>
  <c r="K228" i="3"/>
  <c r="L228" i="3" s="1"/>
  <c r="J228" i="3"/>
  <c r="I228" i="3"/>
  <c r="H228" i="3"/>
  <c r="G228" i="3"/>
  <c r="F228" i="3"/>
  <c r="E228" i="3"/>
  <c r="D228" i="3"/>
  <c r="C228" i="3"/>
  <c r="B228" i="3"/>
  <c r="P227" i="3"/>
  <c r="N227" i="3"/>
  <c r="M227" i="3"/>
  <c r="K227" i="3"/>
  <c r="J227" i="3"/>
  <c r="L227" i="3" s="1"/>
  <c r="I227" i="3"/>
  <c r="H227" i="3"/>
  <c r="G227" i="3"/>
  <c r="F227" i="3"/>
  <c r="E227" i="3"/>
  <c r="D227" i="3"/>
  <c r="C227" i="3"/>
  <c r="B227" i="3"/>
  <c r="P226" i="3"/>
  <c r="N226" i="3"/>
  <c r="M226" i="3"/>
  <c r="K226" i="3"/>
  <c r="L226" i="3" s="1"/>
  <c r="J226" i="3"/>
  <c r="I226" i="3"/>
  <c r="H226" i="3"/>
  <c r="G226" i="3"/>
  <c r="F226" i="3"/>
  <c r="E226" i="3"/>
  <c r="D226" i="3"/>
  <c r="C226" i="3"/>
  <c r="B226" i="3"/>
  <c r="P225" i="3"/>
  <c r="N225" i="3"/>
  <c r="M225" i="3"/>
  <c r="L225" i="3"/>
  <c r="K225" i="3"/>
  <c r="J225" i="3"/>
  <c r="I225" i="3"/>
  <c r="H225" i="3"/>
  <c r="G225" i="3"/>
  <c r="F225" i="3"/>
  <c r="E225" i="3"/>
  <c r="D225" i="3"/>
  <c r="C225" i="3"/>
  <c r="B225" i="3"/>
  <c r="P224" i="3"/>
  <c r="N224" i="3"/>
  <c r="M224" i="3"/>
  <c r="L224" i="3"/>
  <c r="K224" i="3"/>
  <c r="J224" i="3"/>
  <c r="I224" i="3"/>
  <c r="H224" i="3"/>
  <c r="G224" i="3"/>
  <c r="F224" i="3"/>
  <c r="E224" i="3"/>
  <c r="D224" i="3"/>
  <c r="C224" i="3"/>
  <c r="B224" i="3"/>
  <c r="P223" i="3"/>
  <c r="N223" i="3"/>
  <c r="M223" i="3"/>
  <c r="K223" i="3"/>
  <c r="J223" i="3"/>
  <c r="L223" i="3" s="1"/>
  <c r="I223" i="3"/>
  <c r="H223" i="3"/>
  <c r="G223" i="3"/>
  <c r="F223" i="3"/>
  <c r="E223" i="3"/>
  <c r="D223" i="3"/>
  <c r="C223" i="3"/>
  <c r="B223" i="3"/>
  <c r="P222" i="3"/>
  <c r="N222" i="3"/>
  <c r="M222" i="3"/>
  <c r="L222" i="3"/>
  <c r="K222" i="3"/>
  <c r="J222" i="3"/>
  <c r="I222" i="3"/>
  <c r="H222" i="3"/>
  <c r="G222" i="3"/>
  <c r="F222" i="3"/>
  <c r="E222" i="3"/>
  <c r="D222" i="3"/>
  <c r="C222" i="3"/>
  <c r="B222" i="3"/>
  <c r="P221" i="3"/>
  <c r="N221" i="3"/>
  <c r="M221" i="3"/>
  <c r="K221" i="3"/>
  <c r="J221" i="3"/>
  <c r="L221" i="3" s="1"/>
  <c r="I221" i="3"/>
  <c r="H221" i="3"/>
  <c r="G221" i="3"/>
  <c r="F221" i="3"/>
  <c r="E221" i="3"/>
  <c r="D221" i="3"/>
  <c r="C221" i="3"/>
  <c r="B221" i="3"/>
  <c r="P220" i="3"/>
  <c r="N220" i="3"/>
  <c r="M220" i="3"/>
  <c r="L220" i="3"/>
  <c r="K220" i="3"/>
  <c r="J220" i="3"/>
  <c r="I220" i="3"/>
  <c r="H220" i="3"/>
  <c r="G220" i="3"/>
  <c r="E220" i="3"/>
  <c r="D220" i="3"/>
  <c r="F220" i="3" s="1"/>
  <c r="C220" i="3"/>
  <c r="B220" i="3"/>
  <c r="P219" i="3"/>
  <c r="N219" i="3"/>
  <c r="M219" i="3"/>
  <c r="K219" i="3"/>
  <c r="J219" i="3"/>
  <c r="L219" i="3" s="1"/>
  <c r="I219" i="3"/>
  <c r="H219" i="3"/>
  <c r="G219" i="3"/>
  <c r="F219" i="3"/>
  <c r="E219" i="3"/>
  <c r="D219" i="3"/>
  <c r="C219" i="3"/>
  <c r="B219" i="3"/>
  <c r="P218" i="3"/>
  <c r="N218" i="3"/>
  <c r="M218" i="3"/>
  <c r="L218" i="3"/>
  <c r="K218" i="3"/>
  <c r="J218" i="3"/>
  <c r="I218" i="3"/>
  <c r="H218" i="3"/>
  <c r="G218" i="3"/>
  <c r="E218" i="3"/>
  <c r="D218" i="3"/>
  <c r="F218" i="3" s="1"/>
  <c r="C218" i="3"/>
  <c r="B218" i="3"/>
  <c r="P217" i="3"/>
  <c r="N217" i="3"/>
  <c r="M217" i="3"/>
  <c r="K217" i="3"/>
  <c r="J217" i="3"/>
  <c r="L217" i="3" s="1"/>
  <c r="I217" i="3"/>
  <c r="H217" i="3"/>
  <c r="G217" i="3"/>
  <c r="F217" i="3"/>
  <c r="E217" i="3"/>
  <c r="D217" i="3"/>
  <c r="C217" i="3"/>
  <c r="B217" i="3"/>
  <c r="P216" i="3"/>
  <c r="N216" i="3"/>
  <c r="M216" i="3"/>
  <c r="L216" i="3"/>
  <c r="K216" i="3"/>
  <c r="J216" i="3"/>
  <c r="I216" i="3"/>
  <c r="H216" i="3"/>
  <c r="G216" i="3"/>
  <c r="E216" i="3"/>
  <c r="D216" i="3"/>
  <c r="F216" i="3" s="1"/>
  <c r="C216" i="3"/>
  <c r="B216" i="3"/>
  <c r="P215" i="3"/>
  <c r="N215" i="3"/>
  <c r="M215" i="3"/>
  <c r="K215" i="3"/>
  <c r="J215" i="3"/>
  <c r="L215" i="3" s="1"/>
  <c r="I215" i="3"/>
  <c r="H215" i="3"/>
  <c r="G215" i="3"/>
  <c r="F215" i="3"/>
  <c r="E215" i="3"/>
  <c r="D215" i="3"/>
  <c r="C215" i="3"/>
  <c r="B215" i="3"/>
  <c r="P214" i="3"/>
  <c r="N214" i="3"/>
  <c r="M214" i="3"/>
  <c r="L214" i="3"/>
  <c r="K214" i="3"/>
  <c r="J214" i="3"/>
  <c r="I214" i="3"/>
  <c r="H214" i="3"/>
  <c r="G214" i="3"/>
  <c r="E214" i="3"/>
  <c r="D214" i="3"/>
  <c r="F214" i="3" s="1"/>
  <c r="C214" i="3"/>
  <c r="B214" i="3"/>
  <c r="P213" i="3"/>
  <c r="N213" i="3"/>
  <c r="M213" i="3"/>
  <c r="K213" i="3"/>
  <c r="J213" i="3"/>
  <c r="L213" i="3" s="1"/>
  <c r="I213" i="3"/>
  <c r="H213" i="3"/>
  <c r="G213" i="3"/>
  <c r="F213" i="3"/>
  <c r="E213" i="3"/>
  <c r="D213" i="3"/>
  <c r="C213" i="3"/>
  <c r="B213" i="3"/>
  <c r="P212" i="3"/>
  <c r="N212" i="3"/>
  <c r="M212" i="3"/>
  <c r="L212" i="3"/>
  <c r="K212" i="3"/>
  <c r="J212" i="3"/>
  <c r="I212" i="3"/>
  <c r="H212" i="3"/>
  <c r="G212" i="3"/>
  <c r="E212" i="3"/>
  <c r="D212" i="3"/>
  <c r="F212" i="3" s="1"/>
  <c r="C212" i="3"/>
  <c r="B212" i="3"/>
  <c r="P211" i="3"/>
  <c r="N211" i="3"/>
  <c r="M211" i="3"/>
  <c r="K211" i="3"/>
  <c r="J211" i="3"/>
  <c r="L211" i="3" s="1"/>
  <c r="I211" i="3"/>
  <c r="H211" i="3"/>
  <c r="G211" i="3"/>
  <c r="F211" i="3"/>
  <c r="E211" i="3"/>
  <c r="D211" i="3"/>
  <c r="C211" i="3"/>
  <c r="B211" i="3"/>
  <c r="P210" i="3"/>
  <c r="N210" i="3"/>
  <c r="M210" i="3"/>
  <c r="L210" i="3"/>
  <c r="K210" i="3"/>
  <c r="J210" i="3"/>
  <c r="I210" i="3"/>
  <c r="H210" i="3"/>
  <c r="G210" i="3"/>
  <c r="E210" i="3"/>
  <c r="D210" i="3"/>
  <c r="F210" i="3" s="1"/>
  <c r="C210" i="3"/>
  <c r="B210" i="3"/>
  <c r="P209" i="3"/>
  <c r="N209" i="3"/>
  <c r="M209" i="3"/>
  <c r="K209" i="3"/>
  <c r="J209" i="3"/>
  <c r="L209" i="3" s="1"/>
  <c r="I209" i="3"/>
  <c r="H209" i="3"/>
  <c r="G209" i="3"/>
  <c r="F209" i="3"/>
  <c r="E209" i="3"/>
  <c r="D209" i="3"/>
  <c r="C209" i="3"/>
  <c r="B209" i="3"/>
  <c r="P208" i="3"/>
  <c r="N208" i="3"/>
  <c r="M208" i="3"/>
  <c r="L208" i="3"/>
  <c r="K208" i="3"/>
  <c r="J208" i="3"/>
  <c r="I208" i="3"/>
  <c r="H208" i="3"/>
  <c r="G208" i="3"/>
  <c r="E208" i="3"/>
  <c r="D208" i="3"/>
  <c r="F208" i="3" s="1"/>
  <c r="C208" i="3"/>
  <c r="B208" i="3"/>
  <c r="P207" i="3"/>
  <c r="N207" i="3"/>
  <c r="M207" i="3"/>
  <c r="K207" i="3"/>
  <c r="J207" i="3"/>
  <c r="L207" i="3" s="1"/>
  <c r="I207" i="3"/>
  <c r="H207" i="3"/>
  <c r="G207" i="3"/>
  <c r="F207" i="3"/>
  <c r="E207" i="3"/>
  <c r="D207" i="3"/>
  <c r="C207" i="3"/>
  <c r="B207" i="3"/>
  <c r="P206" i="3"/>
  <c r="N206" i="3"/>
  <c r="M206" i="3"/>
  <c r="L206" i="3"/>
  <c r="K206" i="3"/>
  <c r="J206" i="3"/>
  <c r="I206" i="3"/>
  <c r="H206" i="3"/>
  <c r="G206" i="3"/>
  <c r="E206" i="3"/>
  <c r="D206" i="3"/>
  <c r="F206" i="3" s="1"/>
  <c r="C206" i="3"/>
  <c r="B206" i="3"/>
  <c r="P205" i="3"/>
  <c r="N205" i="3"/>
  <c r="M205" i="3"/>
  <c r="K205" i="3"/>
  <c r="J205" i="3"/>
  <c r="L205" i="3" s="1"/>
  <c r="I205" i="3"/>
  <c r="H205" i="3"/>
  <c r="G205" i="3"/>
  <c r="F205" i="3"/>
  <c r="E205" i="3"/>
  <c r="D205" i="3"/>
  <c r="C205" i="3"/>
  <c r="B205" i="3"/>
  <c r="P204" i="3"/>
  <c r="N204" i="3"/>
  <c r="M204" i="3"/>
  <c r="L204" i="3"/>
  <c r="K204" i="3"/>
  <c r="J204" i="3"/>
  <c r="I204" i="3"/>
  <c r="H204" i="3"/>
  <c r="G204" i="3"/>
  <c r="E204" i="3"/>
  <c r="D204" i="3"/>
  <c r="F204" i="3" s="1"/>
  <c r="C204" i="3"/>
  <c r="B204" i="3"/>
  <c r="P201" i="3"/>
  <c r="N201" i="3"/>
  <c r="M201" i="3"/>
  <c r="L201" i="3"/>
  <c r="K201" i="3"/>
  <c r="J201" i="3"/>
  <c r="I201" i="3"/>
  <c r="H201" i="3"/>
  <c r="G201" i="3"/>
  <c r="F201" i="3"/>
  <c r="E201" i="3"/>
  <c r="D201" i="3"/>
  <c r="C201" i="3"/>
  <c r="B201" i="3"/>
  <c r="P200" i="3"/>
  <c r="N200" i="3"/>
  <c r="M200" i="3"/>
  <c r="K200" i="3"/>
  <c r="L200" i="3" s="1"/>
  <c r="J200" i="3"/>
  <c r="I200" i="3"/>
  <c r="H200" i="3"/>
  <c r="G200" i="3"/>
  <c r="F200" i="3"/>
  <c r="E200" i="3"/>
  <c r="D200" i="3"/>
  <c r="C200" i="3"/>
  <c r="B200" i="3"/>
  <c r="P199" i="3"/>
  <c r="N199" i="3"/>
  <c r="M199" i="3"/>
  <c r="L199" i="3"/>
  <c r="K199" i="3"/>
  <c r="J199" i="3"/>
  <c r="I199" i="3"/>
  <c r="H199" i="3"/>
  <c r="G199" i="3"/>
  <c r="F199" i="3"/>
  <c r="E199" i="3"/>
  <c r="D199" i="3"/>
  <c r="C199" i="3"/>
  <c r="B199" i="3"/>
  <c r="P198" i="3"/>
  <c r="N198" i="3"/>
  <c r="M198" i="3"/>
  <c r="K198" i="3"/>
  <c r="L198" i="3" s="1"/>
  <c r="J198" i="3"/>
  <c r="I198" i="3"/>
  <c r="H198" i="3"/>
  <c r="G198" i="3"/>
  <c r="F198" i="3"/>
  <c r="E198" i="3"/>
  <c r="D198" i="3"/>
  <c r="C198" i="3"/>
  <c r="B198" i="3"/>
  <c r="P197" i="3"/>
  <c r="N197" i="3"/>
  <c r="M197" i="3"/>
  <c r="L197" i="3"/>
  <c r="K197" i="3"/>
  <c r="J197" i="3"/>
  <c r="I197" i="3"/>
  <c r="H197" i="3"/>
  <c r="G197" i="3"/>
  <c r="F197" i="3"/>
  <c r="E197" i="3"/>
  <c r="D197" i="3"/>
  <c r="C197" i="3"/>
  <c r="B197" i="3"/>
  <c r="P196" i="3"/>
  <c r="N196" i="3"/>
  <c r="M196" i="3"/>
  <c r="K196" i="3"/>
  <c r="L196" i="3" s="1"/>
  <c r="J196" i="3"/>
  <c r="I196" i="3"/>
  <c r="H196" i="3"/>
  <c r="G196" i="3"/>
  <c r="F196" i="3"/>
  <c r="E196" i="3"/>
  <c r="D196" i="3"/>
  <c r="C196" i="3"/>
  <c r="B196" i="3"/>
  <c r="P195" i="3"/>
  <c r="N195" i="3"/>
  <c r="M195" i="3"/>
  <c r="L195" i="3"/>
  <c r="K195" i="3"/>
  <c r="J195" i="3"/>
  <c r="I195" i="3"/>
  <c r="H195" i="3"/>
  <c r="G195" i="3"/>
  <c r="F195" i="3"/>
  <c r="E195" i="3"/>
  <c r="D195" i="3"/>
  <c r="C195" i="3"/>
  <c r="B195" i="3"/>
  <c r="P194" i="3"/>
  <c r="N194" i="3"/>
  <c r="M194" i="3"/>
  <c r="K194" i="3"/>
  <c r="L194" i="3" s="1"/>
  <c r="J194" i="3"/>
  <c r="I194" i="3"/>
  <c r="H194" i="3"/>
  <c r="G194" i="3"/>
  <c r="F194" i="3"/>
  <c r="E194" i="3"/>
  <c r="D194" i="3"/>
  <c r="C194" i="3"/>
  <c r="B194" i="3"/>
  <c r="P193" i="3"/>
  <c r="N193" i="3"/>
  <c r="M193" i="3"/>
  <c r="L193" i="3"/>
  <c r="K193" i="3"/>
  <c r="J193" i="3"/>
  <c r="I193" i="3"/>
  <c r="H193" i="3"/>
  <c r="G193" i="3"/>
  <c r="F193" i="3"/>
  <c r="E193" i="3"/>
  <c r="D193" i="3"/>
  <c r="C193" i="3"/>
  <c r="B193" i="3"/>
  <c r="P192" i="3"/>
  <c r="N192" i="3"/>
  <c r="M192" i="3"/>
  <c r="K192" i="3"/>
  <c r="J192" i="3"/>
  <c r="L192" i="3" s="1"/>
  <c r="I192" i="3"/>
  <c r="H192" i="3"/>
  <c r="G192" i="3"/>
  <c r="F192" i="3"/>
  <c r="E192" i="3"/>
  <c r="D192" i="3"/>
  <c r="C192" i="3"/>
  <c r="B192" i="3"/>
  <c r="P191" i="3"/>
  <c r="N191" i="3"/>
  <c r="M191" i="3"/>
  <c r="L191" i="3"/>
  <c r="K191" i="3"/>
  <c r="J191" i="3"/>
  <c r="I191" i="3"/>
  <c r="H191" i="3"/>
  <c r="G191" i="3"/>
  <c r="F191" i="3"/>
  <c r="E191" i="3"/>
  <c r="D191" i="3"/>
  <c r="C191" i="3"/>
  <c r="B191" i="3"/>
  <c r="P190" i="3"/>
  <c r="N190" i="3"/>
  <c r="M190" i="3"/>
  <c r="K190" i="3"/>
  <c r="J190" i="3"/>
  <c r="L190" i="3" s="1"/>
  <c r="I190" i="3"/>
  <c r="H190" i="3"/>
  <c r="G190" i="3"/>
  <c r="F190" i="3"/>
  <c r="E190" i="3"/>
  <c r="D190" i="3"/>
  <c r="C190" i="3"/>
  <c r="B190" i="3"/>
  <c r="P189" i="3"/>
  <c r="N189" i="3"/>
  <c r="M189" i="3"/>
  <c r="L189" i="3"/>
  <c r="K189" i="3"/>
  <c r="J189" i="3"/>
  <c r="I189" i="3"/>
  <c r="H189" i="3"/>
  <c r="G189" i="3"/>
  <c r="F189" i="3"/>
  <c r="E189" i="3"/>
  <c r="D189" i="3"/>
  <c r="C189" i="3"/>
  <c r="B189" i="3"/>
  <c r="P188" i="3"/>
  <c r="N188" i="3"/>
  <c r="M188" i="3"/>
  <c r="K188" i="3"/>
  <c r="J188" i="3"/>
  <c r="L188" i="3" s="1"/>
  <c r="I188" i="3"/>
  <c r="H188" i="3"/>
  <c r="G188" i="3"/>
  <c r="F188" i="3"/>
  <c r="E188" i="3"/>
  <c r="D188" i="3"/>
  <c r="C188" i="3"/>
  <c r="B188" i="3"/>
  <c r="P187" i="3"/>
  <c r="N187" i="3"/>
  <c r="M187" i="3"/>
  <c r="L187" i="3"/>
  <c r="K187" i="3"/>
  <c r="J187" i="3"/>
  <c r="I187" i="3"/>
  <c r="H187" i="3"/>
  <c r="G187" i="3"/>
  <c r="E187" i="3"/>
  <c r="D187" i="3"/>
  <c r="F187" i="3" s="1"/>
  <c r="C187" i="3"/>
  <c r="B187" i="3"/>
  <c r="P186" i="3"/>
  <c r="N186" i="3"/>
  <c r="M186" i="3"/>
  <c r="K186" i="3"/>
  <c r="J186" i="3"/>
  <c r="L186" i="3" s="1"/>
  <c r="I186" i="3"/>
  <c r="H186" i="3"/>
  <c r="G186" i="3"/>
  <c r="F186" i="3"/>
  <c r="E186" i="3"/>
  <c r="D186" i="3"/>
  <c r="C186" i="3"/>
  <c r="B186" i="3"/>
  <c r="P185" i="3"/>
  <c r="N185" i="3"/>
  <c r="M185" i="3"/>
  <c r="L185" i="3"/>
  <c r="K185" i="3"/>
  <c r="J185" i="3"/>
  <c r="I185" i="3"/>
  <c r="H185" i="3"/>
  <c r="G185" i="3"/>
  <c r="E185" i="3"/>
  <c r="D185" i="3"/>
  <c r="F185" i="3" s="1"/>
  <c r="C185" i="3"/>
  <c r="B185" i="3"/>
  <c r="P184" i="3"/>
  <c r="N184" i="3"/>
  <c r="M184" i="3"/>
  <c r="K184" i="3"/>
  <c r="J184" i="3"/>
  <c r="L184" i="3" s="1"/>
  <c r="I184" i="3"/>
  <c r="H184" i="3"/>
  <c r="G184" i="3"/>
  <c r="F184" i="3"/>
  <c r="E184" i="3"/>
  <c r="D184" i="3"/>
  <c r="C184" i="3"/>
  <c r="B184" i="3"/>
  <c r="P183" i="3"/>
  <c r="N183" i="3"/>
  <c r="M183" i="3"/>
  <c r="L183" i="3"/>
  <c r="K183" i="3"/>
  <c r="J183" i="3"/>
  <c r="I183" i="3"/>
  <c r="H183" i="3"/>
  <c r="G183" i="3"/>
  <c r="E183" i="3"/>
  <c r="D183" i="3"/>
  <c r="F183" i="3" s="1"/>
  <c r="C183" i="3"/>
  <c r="B183" i="3"/>
  <c r="P182" i="3"/>
  <c r="N182" i="3"/>
  <c r="M182" i="3"/>
  <c r="K182" i="3"/>
  <c r="J182" i="3"/>
  <c r="L182" i="3" s="1"/>
  <c r="I182" i="3"/>
  <c r="H182" i="3"/>
  <c r="G182" i="3"/>
  <c r="F182" i="3"/>
  <c r="E182" i="3"/>
  <c r="D182" i="3"/>
  <c r="C182" i="3"/>
  <c r="B182" i="3"/>
  <c r="P181" i="3"/>
  <c r="N181" i="3"/>
  <c r="M181" i="3"/>
  <c r="L181" i="3"/>
  <c r="K181" i="3"/>
  <c r="J181" i="3"/>
  <c r="I181" i="3"/>
  <c r="H181" i="3"/>
  <c r="G181" i="3"/>
  <c r="E181" i="3"/>
  <c r="D181" i="3"/>
  <c r="F181" i="3" s="1"/>
  <c r="C181" i="3"/>
  <c r="B181" i="3"/>
  <c r="P180" i="3"/>
  <c r="N180" i="3"/>
  <c r="M180" i="3"/>
  <c r="K180" i="3"/>
  <c r="J180" i="3"/>
  <c r="L180" i="3" s="1"/>
  <c r="I180" i="3"/>
  <c r="H180" i="3"/>
  <c r="G180" i="3"/>
  <c r="F180" i="3"/>
  <c r="E180" i="3"/>
  <c r="D180" i="3"/>
  <c r="C180" i="3"/>
  <c r="B180" i="3"/>
  <c r="P179" i="3"/>
  <c r="N179" i="3"/>
  <c r="M179" i="3"/>
  <c r="L179" i="3"/>
  <c r="K179" i="3"/>
  <c r="J179" i="3"/>
  <c r="I179" i="3"/>
  <c r="H179" i="3"/>
  <c r="G179" i="3"/>
  <c r="E179" i="3"/>
  <c r="D179" i="3"/>
  <c r="F179" i="3" s="1"/>
  <c r="C179" i="3"/>
  <c r="B179" i="3"/>
  <c r="P178" i="3"/>
  <c r="N178" i="3"/>
  <c r="M178" i="3"/>
  <c r="K178" i="3"/>
  <c r="J178" i="3"/>
  <c r="L178" i="3" s="1"/>
  <c r="I178" i="3"/>
  <c r="H178" i="3"/>
  <c r="G178" i="3"/>
  <c r="F178" i="3"/>
  <c r="E178" i="3"/>
  <c r="D178" i="3"/>
  <c r="C178" i="3"/>
  <c r="B178" i="3"/>
  <c r="P177" i="3"/>
  <c r="N177" i="3"/>
  <c r="M177" i="3"/>
  <c r="L177" i="3"/>
  <c r="K177" i="3"/>
  <c r="J177" i="3"/>
  <c r="I177" i="3"/>
  <c r="H177" i="3"/>
  <c r="G177" i="3"/>
  <c r="E177" i="3"/>
  <c r="D177" i="3"/>
  <c r="F177" i="3" s="1"/>
  <c r="C177" i="3"/>
  <c r="B177" i="3"/>
  <c r="P176" i="3"/>
  <c r="N176" i="3"/>
  <c r="M176" i="3"/>
  <c r="K176" i="3"/>
  <c r="J176" i="3"/>
  <c r="L176" i="3" s="1"/>
  <c r="I176" i="3"/>
  <c r="H176" i="3"/>
  <c r="G176" i="3"/>
  <c r="F176" i="3"/>
  <c r="E176" i="3"/>
  <c r="D176" i="3"/>
  <c r="C176" i="3"/>
  <c r="B176" i="3"/>
  <c r="P175" i="3"/>
  <c r="N175" i="3"/>
  <c r="M175" i="3"/>
  <c r="L175" i="3"/>
  <c r="K175" i="3"/>
  <c r="J175" i="3"/>
  <c r="I175" i="3"/>
  <c r="H175" i="3"/>
  <c r="G175" i="3"/>
  <c r="E175" i="3"/>
  <c r="D175" i="3"/>
  <c r="F175" i="3" s="1"/>
  <c r="C175" i="3"/>
  <c r="B175" i="3"/>
  <c r="P174" i="3"/>
  <c r="N174" i="3"/>
  <c r="M174" i="3"/>
  <c r="K174" i="3"/>
  <c r="J174" i="3"/>
  <c r="L174" i="3" s="1"/>
  <c r="I174" i="3"/>
  <c r="H174" i="3"/>
  <c r="G174" i="3"/>
  <c r="F174" i="3"/>
  <c r="E174" i="3"/>
  <c r="D174" i="3"/>
  <c r="C174" i="3"/>
  <c r="B174" i="3"/>
  <c r="P173" i="3"/>
  <c r="N173" i="3"/>
  <c r="M173" i="3"/>
  <c r="L173" i="3"/>
  <c r="K173" i="3"/>
  <c r="J173" i="3"/>
  <c r="I173" i="3"/>
  <c r="H173" i="3"/>
  <c r="G173" i="3"/>
  <c r="E173" i="3"/>
  <c r="D173" i="3"/>
  <c r="F173" i="3" s="1"/>
  <c r="C173" i="3"/>
  <c r="B173" i="3"/>
  <c r="P172" i="3"/>
  <c r="N172" i="3"/>
  <c r="M172" i="3"/>
  <c r="K172" i="3"/>
  <c r="J172" i="3"/>
  <c r="L172" i="3" s="1"/>
  <c r="I172" i="3"/>
  <c r="H172" i="3"/>
  <c r="G172" i="3"/>
  <c r="F172" i="3"/>
  <c r="E172" i="3"/>
  <c r="D172" i="3"/>
  <c r="C172" i="3"/>
  <c r="B172" i="3"/>
  <c r="P171" i="3"/>
  <c r="N171" i="3"/>
  <c r="M171" i="3"/>
  <c r="L171" i="3"/>
  <c r="K171" i="3"/>
  <c r="J171" i="3"/>
  <c r="I171" i="3"/>
  <c r="H171" i="3"/>
  <c r="G171" i="3"/>
  <c r="E171" i="3"/>
  <c r="D171" i="3"/>
  <c r="F171" i="3" s="1"/>
  <c r="C171" i="3"/>
  <c r="B171" i="3"/>
  <c r="P167" i="3"/>
  <c r="N167" i="3"/>
  <c r="M167" i="3"/>
  <c r="K167" i="3"/>
  <c r="L167" i="3" s="1"/>
  <c r="J167" i="3"/>
  <c r="I167" i="3"/>
  <c r="H167" i="3"/>
  <c r="G167" i="3"/>
  <c r="F167" i="3"/>
  <c r="E167" i="3"/>
  <c r="D167" i="3"/>
  <c r="C167" i="3"/>
  <c r="B167" i="3"/>
  <c r="P166" i="3"/>
  <c r="N166" i="3"/>
  <c r="M166" i="3"/>
  <c r="L166" i="3"/>
  <c r="K166" i="3"/>
  <c r="J166" i="3"/>
  <c r="I166" i="3"/>
  <c r="H166" i="3"/>
  <c r="G166" i="3"/>
  <c r="F166" i="3"/>
  <c r="E166" i="3"/>
  <c r="D166" i="3"/>
  <c r="C166" i="3"/>
  <c r="B166" i="3"/>
  <c r="P165" i="3"/>
  <c r="N165" i="3"/>
  <c r="M165" i="3"/>
  <c r="K165" i="3"/>
  <c r="L165" i="3" s="1"/>
  <c r="J165" i="3"/>
  <c r="I165" i="3"/>
  <c r="H165" i="3"/>
  <c r="G165" i="3"/>
  <c r="F165" i="3"/>
  <c r="E165" i="3"/>
  <c r="D165" i="3"/>
  <c r="C165" i="3"/>
  <c r="B165" i="3"/>
  <c r="P164" i="3"/>
  <c r="N164" i="3"/>
  <c r="M164" i="3"/>
  <c r="L164" i="3"/>
  <c r="K164" i="3"/>
  <c r="J164" i="3"/>
  <c r="I164" i="3"/>
  <c r="H164" i="3"/>
  <c r="G164" i="3"/>
  <c r="F164" i="3"/>
  <c r="E164" i="3"/>
  <c r="D164" i="3"/>
  <c r="C164" i="3"/>
  <c r="B164" i="3"/>
  <c r="P163" i="3"/>
  <c r="N163" i="3"/>
  <c r="M163" i="3"/>
  <c r="K163" i="3"/>
  <c r="L163" i="3" s="1"/>
  <c r="J163" i="3"/>
  <c r="I163" i="3"/>
  <c r="H163" i="3"/>
  <c r="G163" i="3"/>
  <c r="F163" i="3"/>
  <c r="E163" i="3"/>
  <c r="D163" i="3"/>
  <c r="C163" i="3"/>
  <c r="B163" i="3"/>
  <c r="P162" i="3"/>
  <c r="N162" i="3"/>
  <c r="M162" i="3"/>
  <c r="L162" i="3"/>
  <c r="K162" i="3"/>
  <c r="J162" i="3"/>
  <c r="I162" i="3"/>
  <c r="H162" i="3"/>
  <c r="G162" i="3"/>
  <c r="F162" i="3"/>
  <c r="E162" i="3"/>
  <c r="D162" i="3"/>
  <c r="C162" i="3"/>
  <c r="B162" i="3"/>
  <c r="P161" i="3"/>
  <c r="N161" i="3"/>
  <c r="M161" i="3"/>
  <c r="K161" i="3"/>
  <c r="L161" i="3" s="1"/>
  <c r="J161" i="3"/>
  <c r="I161" i="3"/>
  <c r="H161" i="3"/>
  <c r="G161" i="3"/>
  <c r="F161" i="3"/>
  <c r="E161" i="3"/>
  <c r="D161" i="3"/>
  <c r="C161" i="3"/>
  <c r="B161" i="3"/>
  <c r="P160" i="3"/>
  <c r="N160" i="3"/>
  <c r="M160" i="3"/>
  <c r="L160" i="3"/>
  <c r="K160" i="3"/>
  <c r="J160" i="3"/>
  <c r="I160" i="3"/>
  <c r="H160" i="3"/>
  <c r="G160" i="3"/>
  <c r="F160" i="3"/>
  <c r="E160" i="3"/>
  <c r="D160" i="3"/>
  <c r="C160" i="3"/>
  <c r="B160" i="3"/>
  <c r="P159" i="3"/>
  <c r="N159" i="3"/>
  <c r="M159" i="3"/>
  <c r="K159" i="3"/>
  <c r="L159" i="3" s="1"/>
  <c r="J159" i="3"/>
  <c r="I159" i="3"/>
  <c r="H159" i="3"/>
  <c r="G159" i="3"/>
  <c r="F159" i="3"/>
  <c r="E159" i="3"/>
  <c r="D159" i="3"/>
  <c r="C159" i="3"/>
  <c r="B159" i="3"/>
  <c r="P158" i="3"/>
  <c r="N158" i="3"/>
  <c r="M158" i="3"/>
  <c r="L158" i="3"/>
  <c r="K158" i="3"/>
  <c r="J158" i="3"/>
  <c r="I158" i="3"/>
  <c r="H158" i="3"/>
  <c r="G158" i="3"/>
  <c r="F158" i="3"/>
  <c r="E158" i="3"/>
  <c r="D158" i="3"/>
  <c r="C158" i="3"/>
  <c r="B158" i="3"/>
  <c r="P157" i="3"/>
  <c r="N157" i="3"/>
  <c r="M157" i="3"/>
  <c r="K157" i="3"/>
  <c r="J157" i="3"/>
  <c r="L157" i="3" s="1"/>
  <c r="I157" i="3"/>
  <c r="H157" i="3"/>
  <c r="G157" i="3"/>
  <c r="F157" i="3"/>
  <c r="E157" i="3"/>
  <c r="D157" i="3"/>
  <c r="C157" i="3"/>
  <c r="B157" i="3"/>
  <c r="P156" i="3"/>
  <c r="N156" i="3"/>
  <c r="M156" i="3"/>
  <c r="L156" i="3"/>
  <c r="K156" i="3"/>
  <c r="J156" i="3"/>
  <c r="I156" i="3"/>
  <c r="H156" i="3"/>
  <c r="G156" i="3"/>
  <c r="F156" i="3"/>
  <c r="E156" i="3"/>
  <c r="D156" i="3"/>
  <c r="C156" i="3"/>
  <c r="B156" i="3"/>
  <c r="P155" i="3"/>
  <c r="N155" i="3"/>
  <c r="M155" i="3"/>
  <c r="K155" i="3"/>
  <c r="J155" i="3"/>
  <c r="L155" i="3" s="1"/>
  <c r="I155" i="3"/>
  <c r="H155" i="3"/>
  <c r="G155" i="3"/>
  <c r="F155" i="3"/>
  <c r="E155" i="3"/>
  <c r="D155" i="3"/>
  <c r="C155" i="3"/>
  <c r="B155" i="3"/>
  <c r="P154" i="3"/>
  <c r="N154" i="3"/>
  <c r="M154" i="3"/>
  <c r="L154" i="3"/>
  <c r="K154" i="3"/>
  <c r="J154" i="3"/>
  <c r="I154" i="3"/>
  <c r="H154" i="3"/>
  <c r="G154" i="3"/>
  <c r="F154" i="3"/>
  <c r="E154" i="3"/>
  <c r="D154" i="3"/>
  <c r="C154" i="3"/>
  <c r="B154" i="3"/>
  <c r="P153" i="3"/>
  <c r="N153" i="3"/>
  <c r="M153" i="3"/>
  <c r="K153" i="3"/>
  <c r="J153" i="3"/>
  <c r="L153" i="3" s="1"/>
  <c r="I153" i="3"/>
  <c r="H153" i="3"/>
  <c r="G153" i="3"/>
  <c r="F153" i="3"/>
  <c r="E153" i="3"/>
  <c r="D153" i="3"/>
  <c r="C153" i="3"/>
  <c r="B153" i="3"/>
  <c r="P152" i="3"/>
  <c r="N152" i="3"/>
  <c r="M152" i="3"/>
  <c r="K152" i="3"/>
  <c r="J152" i="3"/>
  <c r="L152" i="3" s="1"/>
  <c r="I152" i="3"/>
  <c r="H152" i="3"/>
  <c r="G152" i="3"/>
  <c r="E152" i="3"/>
  <c r="D152" i="3"/>
  <c r="F152" i="3" s="1"/>
  <c r="C152" i="3"/>
  <c r="B152" i="3"/>
  <c r="P151" i="3"/>
  <c r="N151" i="3"/>
  <c r="M151" i="3"/>
  <c r="K151" i="3"/>
  <c r="J151" i="3"/>
  <c r="L151" i="3" s="1"/>
  <c r="I151" i="3"/>
  <c r="H151" i="3"/>
  <c r="G151" i="3"/>
  <c r="F151" i="3"/>
  <c r="E151" i="3"/>
  <c r="D151" i="3"/>
  <c r="C151" i="3"/>
  <c r="B151" i="3"/>
  <c r="P150" i="3"/>
  <c r="N150" i="3"/>
  <c r="M150" i="3"/>
  <c r="K150" i="3"/>
  <c r="J150" i="3"/>
  <c r="L150" i="3" s="1"/>
  <c r="I150" i="3"/>
  <c r="H150" i="3"/>
  <c r="G150" i="3"/>
  <c r="E150" i="3"/>
  <c r="D150" i="3"/>
  <c r="F150" i="3" s="1"/>
  <c r="C150" i="3"/>
  <c r="B150" i="3"/>
  <c r="P149" i="3"/>
  <c r="N149" i="3"/>
  <c r="M149" i="3"/>
  <c r="K149" i="3"/>
  <c r="J149" i="3"/>
  <c r="L149" i="3" s="1"/>
  <c r="I149" i="3"/>
  <c r="H149" i="3"/>
  <c r="G149" i="3"/>
  <c r="F149" i="3"/>
  <c r="E149" i="3"/>
  <c r="D149" i="3"/>
  <c r="C149" i="3"/>
  <c r="B149" i="3"/>
  <c r="P148" i="3"/>
  <c r="N148" i="3"/>
  <c r="M148" i="3"/>
  <c r="K148" i="3"/>
  <c r="J148" i="3"/>
  <c r="L148" i="3" s="1"/>
  <c r="I148" i="3"/>
  <c r="H148" i="3"/>
  <c r="G148" i="3"/>
  <c r="E148" i="3"/>
  <c r="D148" i="3"/>
  <c r="F148" i="3" s="1"/>
  <c r="C148" i="3"/>
  <c r="B148" i="3"/>
  <c r="P147" i="3"/>
  <c r="N147" i="3"/>
  <c r="M147" i="3"/>
  <c r="K147" i="3"/>
  <c r="J147" i="3"/>
  <c r="L147" i="3" s="1"/>
  <c r="I147" i="3"/>
  <c r="H147" i="3"/>
  <c r="G147" i="3"/>
  <c r="F147" i="3"/>
  <c r="E147" i="3"/>
  <c r="D147" i="3"/>
  <c r="C147" i="3"/>
  <c r="B147" i="3"/>
  <c r="P146" i="3"/>
  <c r="N146" i="3"/>
  <c r="M146" i="3"/>
  <c r="K146" i="3"/>
  <c r="J146" i="3"/>
  <c r="L146" i="3" s="1"/>
  <c r="I146" i="3"/>
  <c r="H146" i="3"/>
  <c r="G146" i="3"/>
  <c r="E146" i="3"/>
  <c r="D146" i="3"/>
  <c r="F146" i="3" s="1"/>
  <c r="C146" i="3"/>
  <c r="B146" i="3"/>
  <c r="P145" i="3"/>
  <c r="N145" i="3"/>
  <c r="M145" i="3"/>
  <c r="K145" i="3"/>
  <c r="J145" i="3"/>
  <c r="L145" i="3" s="1"/>
  <c r="I145" i="3"/>
  <c r="H145" i="3"/>
  <c r="G145" i="3"/>
  <c r="F145" i="3"/>
  <c r="E145" i="3"/>
  <c r="D145" i="3"/>
  <c r="C145" i="3"/>
  <c r="B145" i="3"/>
  <c r="P144" i="3"/>
  <c r="N144" i="3"/>
  <c r="M144" i="3"/>
  <c r="K144" i="3"/>
  <c r="J144" i="3"/>
  <c r="L144" i="3" s="1"/>
  <c r="I144" i="3"/>
  <c r="H144" i="3"/>
  <c r="G144" i="3"/>
  <c r="E144" i="3"/>
  <c r="D144" i="3"/>
  <c r="F144" i="3" s="1"/>
  <c r="C144" i="3"/>
  <c r="B144" i="3"/>
  <c r="P143" i="3"/>
  <c r="N143" i="3"/>
  <c r="M143" i="3"/>
  <c r="K143" i="3"/>
  <c r="J143" i="3"/>
  <c r="L143" i="3" s="1"/>
  <c r="I143" i="3"/>
  <c r="H143" i="3"/>
  <c r="G143" i="3"/>
  <c r="F143" i="3"/>
  <c r="E143" i="3"/>
  <c r="D143" i="3"/>
  <c r="C143" i="3"/>
  <c r="B143" i="3"/>
  <c r="P142" i="3"/>
  <c r="N142" i="3"/>
  <c r="M142" i="3"/>
  <c r="K142" i="3"/>
  <c r="J142" i="3"/>
  <c r="L142" i="3" s="1"/>
  <c r="I142" i="3"/>
  <c r="H142" i="3"/>
  <c r="G142" i="3"/>
  <c r="E142" i="3"/>
  <c r="D142" i="3"/>
  <c r="F142" i="3" s="1"/>
  <c r="C142" i="3"/>
  <c r="B142" i="3"/>
  <c r="P141" i="3"/>
  <c r="N141" i="3"/>
  <c r="M141" i="3"/>
  <c r="K141" i="3"/>
  <c r="J141" i="3"/>
  <c r="L141" i="3" s="1"/>
  <c r="I141" i="3"/>
  <c r="H141" i="3"/>
  <c r="G141" i="3"/>
  <c r="F141" i="3"/>
  <c r="E141" i="3"/>
  <c r="D141" i="3"/>
  <c r="C141" i="3"/>
  <c r="B141" i="3"/>
  <c r="P140" i="3"/>
  <c r="N140" i="3"/>
  <c r="M140" i="3"/>
  <c r="K140" i="3"/>
  <c r="J140" i="3"/>
  <c r="L140" i="3" s="1"/>
  <c r="I140" i="3"/>
  <c r="H140" i="3"/>
  <c r="G140" i="3"/>
  <c r="E140" i="3"/>
  <c r="D140" i="3"/>
  <c r="F140" i="3" s="1"/>
  <c r="C140" i="3"/>
  <c r="B140" i="3"/>
  <c r="P139" i="3"/>
  <c r="N139" i="3"/>
  <c r="M139" i="3"/>
  <c r="K139" i="3"/>
  <c r="J139" i="3"/>
  <c r="L139" i="3" s="1"/>
  <c r="I139" i="3"/>
  <c r="H139" i="3"/>
  <c r="G139" i="3"/>
  <c r="F139" i="3"/>
  <c r="E139" i="3"/>
  <c r="D139" i="3"/>
  <c r="C139" i="3"/>
  <c r="B139" i="3"/>
  <c r="P138" i="3"/>
  <c r="N138" i="3"/>
  <c r="M138" i="3"/>
  <c r="K138" i="3"/>
  <c r="J138" i="3"/>
  <c r="L138" i="3" s="1"/>
  <c r="I138" i="3"/>
  <c r="H138" i="3"/>
  <c r="G138" i="3"/>
  <c r="E138" i="3"/>
  <c r="D138" i="3"/>
  <c r="F138" i="3" s="1"/>
  <c r="C138" i="3"/>
  <c r="B138" i="3"/>
  <c r="P137" i="3"/>
  <c r="N137" i="3"/>
  <c r="M137" i="3"/>
  <c r="K137" i="3"/>
  <c r="L137" i="3" s="1"/>
  <c r="J137" i="3"/>
  <c r="I137" i="3"/>
  <c r="H137" i="3"/>
  <c r="G137" i="3"/>
  <c r="F137" i="3"/>
  <c r="E137" i="3"/>
  <c r="D137" i="3"/>
  <c r="C137" i="3"/>
  <c r="B137" i="3"/>
  <c r="P100" i="3"/>
  <c r="N100" i="3"/>
  <c r="M100" i="3"/>
  <c r="L100" i="3"/>
  <c r="K100" i="3"/>
  <c r="J100" i="3"/>
  <c r="I100" i="3"/>
  <c r="H100" i="3"/>
  <c r="G100" i="3"/>
  <c r="F100" i="3"/>
  <c r="E100" i="3"/>
  <c r="D100" i="3"/>
  <c r="C100" i="3"/>
  <c r="B100" i="3"/>
  <c r="P99" i="3"/>
  <c r="N99" i="3"/>
  <c r="M99" i="3"/>
  <c r="K99" i="3"/>
  <c r="L99" i="3" s="1"/>
  <c r="J99" i="3"/>
  <c r="I99" i="3"/>
  <c r="H99" i="3"/>
  <c r="G99" i="3"/>
  <c r="F99" i="3"/>
  <c r="E99" i="3"/>
  <c r="D99" i="3"/>
  <c r="C99" i="3"/>
  <c r="B99" i="3"/>
  <c r="P98" i="3"/>
  <c r="N98" i="3"/>
  <c r="M98" i="3"/>
  <c r="L98" i="3"/>
  <c r="K98" i="3"/>
  <c r="J98" i="3"/>
  <c r="I98" i="3"/>
  <c r="H98" i="3"/>
  <c r="G98" i="3"/>
  <c r="F98" i="3"/>
  <c r="E98" i="3"/>
  <c r="D98" i="3"/>
  <c r="C98" i="3"/>
  <c r="B98" i="3"/>
  <c r="P97" i="3"/>
  <c r="N97" i="3"/>
  <c r="M97" i="3"/>
  <c r="K97" i="3"/>
  <c r="L97" i="3" s="1"/>
  <c r="J97" i="3"/>
  <c r="I97" i="3"/>
  <c r="H97" i="3"/>
  <c r="G97" i="3"/>
  <c r="F97" i="3"/>
  <c r="E97" i="3"/>
  <c r="D97" i="3"/>
  <c r="C97" i="3"/>
  <c r="B97" i="3"/>
  <c r="P96" i="3"/>
  <c r="N96" i="3"/>
  <c r="M96" i="3"/>
  <c r="L96" i="3"/>
  <c r="K96" i="3"/>
  <c r="J96" i="3"/>
  <c r="I96" i="3"/>
  <c r="H96" i="3"/>
  <c r="G96" i="3"/>
  <c r="F96" i="3"/>
  <c r="E96" i="3"/>
  <c r="D96" i="3"/>
  <c r="C96" i="3"/>
  <c r="B96" i="3"/>
  <c r="P95" i="3"/>
  <c r="N95" i="3"/>
  <c r="M95" i="3"/>
  <c r="K95" i="3"/>
  <c r="L95" i="3" s="1"/>
  <c r="J95" i="3"/>
  <c r="I95" i="3"/>
  <c r="H95" i="3"/>
  <c r="G95" i="3"/>
  <c r="F95" i="3"/>
  <c r="E95" i="3"/>
  <c r="D95" i="3"/>
  <c r="C95" i="3"/>
  <c r="B95" i="3"/>
  <c r="P94" i="3"/>
  <c r="N94" i="3"/>
  <c r="M94" i="3"/>
  <c r="L94" i="3"/>
  <c r="K94" i="3"/>
  <c r="J94" i="3"/>
  <c r="I94" i="3"/>
  <c r="H94" i="3"/>
  <c r="G94" i="3"/>
  <c r="F94" i="3"/>
  <c r="E94" i="3"/>
  <c r="D94" i="3"/>
  <c r="C94" i="3"/>
  <c r="B94" i="3"/>
  <c r="P93" i="3"/>
  <c r="N93" i="3"/>
  <c r="M93" i="3"/>
  <c r="K93" i="3"/>
  <c r="J93" i="3"/>
  <c r="L93" i="3" s="1"/>
  <c r="I93" i="3"/>
  <c r="H93" i="3"/>
  <c r="G93" i="3"/>
  <c r="F93" i="3"/>
  <c r="E93" i="3"/>
  <c r="D93" i="3"/>
  <c r="C93" i="3"/>
  <c r="B93" i="3"/>
  <c r="P92" i="3"/>
  <c r="N92" i="3"/>
  <c r="M92" i="3"/>
  <c r="L92" i="3"/>
  <c r="K92" i="3"/>
  <c r="J92" i="3"/>
  <c r="I92" i="3"/>
  <c r="H92" i="3"/>
  <c r="G92" i="3"/>
  <c r="F92" i="3"/>
  <c r="E92" i="3"/>
  <c r="D92" i="3"/>
  <c r="C92" i="3"/>
  <c r="B92" i="3"/>
  <c r="P91" i="3"/>
  <c r="N91" i="3"/>
  <c r="M91" i="3"/>
  <c r="K91" i="3"/>
  <c r="J91" i="3"/>
  <c r="L91" i="3" s="1"/>
  <c r="I91" i="3"/>
  <c r="H91" i="3"/>
  <c r="G91" i="3"/>
  <c r="F91" i="3"/>
  <c r="E91" i="3"/>
  <c r="D91" i="3"/>
  <c r="C91" i="3"/>
  <c r="B91" i="3"/>
  <c r="P90" i="3"/>
  <c r="N90" i="3"/>
  <c r="M90" i="3"/>
  <c r="L90" i="3"/>
  <c r="K90" i="3"/>
  <c r="J90" i="3"/>
  <c r="I90" i="3"/>
  <c r="H90" i="3"/>
  <c r="G90" i="3"/>
  <c r="F90" i="3"/>
  <c r="E90" i="3"/>
  <c r="D90" i="3"/>
  <c r="C90" i="3"/>
  <c r="B90" i="3"/>
  <c r="P89" i="3"/>
  <c r="N89" i="3"/>
  <c r="M89" i="3"/>
  <c r="K89" i="3"/>
  <c r="J89" i="3"/>
  <c r="L89" i="3" s="1"/>
  <c r="I89" i="3"/>
  <c r="H89" i="3"/>
  <c r="G89" i="3"/>
  <c r="F89" i="3"/>
  <c r="E89" i="3"/>
  <c r="D89" i="3"/>
  <c r="C89" i="3"/>
  <c r="B89" i="3"/>
  <c r="P88" i="3"/>
  <c r="N88" i="3"/>
  <c r="M88" i="3"/>
  <c r="L88" i="3"/>
  <c r="K88" i="3"/>
  <c r="J88" i="3"/>
  <c r="I88" i="3"/>
  <c r="H88" i="3"/>
  <c r="G88" i="3"/>
  <c r="F88" i="3"/>
  <c r="E88" i="3"/>
  <c r="D88" i="3"/>
  <c r="C88" i="3"/>
  <c r="B88" i="3"/>
  <c r="P87" i="3"/>
  <c r="N87" i="3"/>
  <c r="M87" i="3"/>
  <c r="K87" i="3"/>
  <c r="J87" i="3"/>
  <c r="L87" i="3" s="1"/>
  <c r="I87" i="3"/>
  <c r="H87" i="3"/>
  <c r="G87" i="3"/>
  <c r="F87" i="3"/>
  <c r="E87" i="3"/>
  <c r="D87" i="3"/>
  <c r="C87" i="3"/>
  <c r="B87" i="3"/>
  <c r="P86" i="3"/>
  <c r="N86" i="3"/>
  <c r="M86" i="3"/>
  <c r="L86" i="3"/>
  <c r="K86" i="3"/>
  <c r="J86" i="3"/>
  <c r="I86" i="3"/>
  <c r="H86" i="3"/>
  <c r="G86" i="3"/>
  <c r="E86" i="3"/>
  <c r="D86" i="3"/>
  <c r="F86" i="3" s="1"/>
  <c r="C86" i="3"/>
  <c r="B86" i="3"/>
  <c r="P85" i="3"/>
  <c r="N85" i="3"/>
  <c r="M85" i="3"/>
  <c r="K85" i="3"/>
  <c r="J85" i="3"/>
  <c r="L85" i="3" s="1"/>
  <c r="I85" i="3"/>
  <c r="H85" i="3"/>
  <c r="G85" i="3"/>
  <c r="F85" i="3"/>
  <c r="E85" i="3"/>
  <c r="D85" i="3"/>
  <c r="C85" i="3"/>
  <c r="B85" i="3"/>
  <c r="P84" i="3"/>
  <c r="N84" i="3"/>
  <c r="M84" i="3"/>
  <c r="L84" i="3"/>
  <c r="K84" i="3"/>
  <c r="J84" i="3"/>
  <c r="I84" i="3"/>
  <c r="H84" i="3"/>
  <c r="G84" i="3"/>
  <c r="E84" i="3"/>
  <c r="D84" i="3"/>
  <c r="F84" i="3" s="1"/>
  <c r="C84" i="3"/>
  <c r="B84" i="3"/>
  <c r="P83" i="3"/>
  <c r="N83" i="3"/>
  <c r="M83" i="3"/>
  <c r="K83" i="3"/>
  <c r="J83" i="3"/>
  <c r="L83" i="3" s="1"/>
  <c r="I83" i="3"/>
  <c r="H83" i="3"/>
  <c r="G83" i="3"/>
  <c r="F83" i="3"/>
  <c r="E83" i="3"/>
  <c r="D83" i="3"/>
  <c r="C83" i="3"/>
  <c r="B83" i="3"/>
  <c r="P82" i="3"/>
  <c r="N82" i="3"/>
  <c r="M82" i="3"/>
  <c r="L82" i="3"/>
  <c r="K82" i="3"/>
  <c r="J82" i="3"/>
  <c r="I82" i="3"/>
  <c r="H82" i="3"/>
  <c r="G82" i="3"/>
  <c r="E82" i="3"/>
  <c r="D82" i="3"/>
  <c r="F82" i="3" s="1"/>
  <c r="C82" i="3"/>
  <c r="B82" i="3"/>
  <c r="P81" i="3"/>
  <c r="N81" i="3"/>
  <c r="M81" i="3"/>
  <c r="K81" i="3"/>
  <c r="J81" i="3"/>
  <c r="L81" i="3" s="1"/>
  <c r="I81" i="3"/>
  <c r="H81" i="3"/>
  <c r="G81" i="3"/>
  <c r="F81" i="3"/>
  <c r="E81" i="3"/>
  <c r="D81" i="3"/>
  <c r="C81" i="3"/>
  <c r="B81" i="3"/>
  <c r="P80" i="3"/>
  <c r="N80" i="3"/>
  <c r="M80" i="3"/>
  <c r="L80" i="3"/>
  <c r="K80" i="3"/>
  <c r="J80" i="3"/>
  <c r="I80" i="3"/>
  <c r="H80" i="3"/>
  <c r="G80" i="3"/>
  <c r="E80" i="3"/>
  <c r="D80" i="3"/>
  <c r="F80" i="3" s="1"/>
  <c r="C80" i="3"/>
  <c r="B80" i="3"/>
  <c r="P79" i="3"/>
  <c r="N79" i="3"/>
  <c r="M79" i="3"/>
  <c r="K79" i="3"/>
  <c r="J79" i="3"/>
  <c r="L79" i="3" s="1"/>
  <c r="I79" i="3"/>
  <c r="H79" i="3"/>
  <c r="G79" i="3"/>
  <c r="F79" i="3"/>
  <c r="E79" i="3"/>
  <c r="D79" i="3"/>
  <c r="C79" i="3"/>
  <c r="B79" i="3"/>
  <c r="P78" i="3"/>
  <c r="N78" i="3"/>
  <c r="M78" i="3"/>
  <c r="L78" i="3"/>
  <c r="K78" i="3"/>
  <c r="J78" i="3"/>
  <c r="I78" i="3"/>
  <c r="H78" i="3"/>
  <c r="G78" i="3"/>
  <c r="E78" i="3"/>
  <c r="D78" i="3"/>
  <c r="F78" i="3" s="1"/>
  <c r="C78" i="3"/>
  <c r="B78" i="3"/>
  <c r="P77" i="3"/>
  <c r="N77" i="3"/>
  <c r="M77" i="3"/>
  <c r="K77" i="3"/>
  <c r="J77" i="3"/>
  <c r="L77" i="3" s="1"/>
  <c r="I77" i="3"/>
  <c r="H77" i="3"/>
  <c r="G77" i="3"/>
  <c r="F77" i="3"/>
  <c r="E77" i="3"/>
  <c r="D77" i="3"/>
  <c r="C77" i="3"/>
  <c r="B77" i="3"/>
  <c r="P76" i="3"/>
  <c r="N76" i="3"/>
  <c r="M76" i="3"/>
  <c r="L76" i="3"/>
  <c r="K76" i="3"/>
  <c r="J76" i="3"/>
  <c r="I76" i="3"/>
  <c r="H76" i="3"/>
  <c r="G76" i="3"/>
  <c r="E76" i="3"/>
  <c r="D76" i="3"/>
  <c r="F76" i="3" s="1"/>
  <c r="C76" i="3"/>
  <c r="B76" i="3"/>
  <c r="P75" i="3"/>
  <c r="N75" i="3"/>
  <c r="M75" i="3"/>
  <c r="K75" i="3"/>
  <c r="J75" i="3"/>
  <c r="L75" i="3" s="1"/>
  <c r="I75" i="3"/>
  <c r="H75" i="3"/>
  <c r="G75" i="3"/>
  <c r="F75" i="3"/>
  <c r="E75" i="3"/>
  <c r="D75" i="3"/>
  <c r="C75" i="3"/>
  <c r="B75" i="3"/>
  <c r="P74" i="3"/>
  <c r="N74" i="3"/>
  <c r="M74" i="3"/>
  <c r="L74" i="3"/>
  <c r="K74" i="3"/>
  <c r="J74" i="3"/>
  <c r="I74" i="3"/>
  <c r="H74" i="3"/>
  <c r="G74" i="3"/>
  <c r="E74" i="3"/>
  <c r="D74" i="3"/>
  <c r="F74" i="3" s="1"/>
  <c r="C74" i="3"/>
  <c r="B74" i="3"/>
  <c r="P73" i="3"/>
  <c r="N73" i="3"/>
  <c r="M73" i="3"/>
  <c r="K73" i="3"/>
  <c r="J73" i="3"/>
  <c r="L73" i="3" s="1"/>
  <c r="I73" i="3"/>
  <c r="H73" i="3"/>
  <c r="G73" i="3"/>
  <c r="F73" i="3"/>
  <c r="E73" i="3"/>
  <c r="D73" i="3"/>
  <c r="C73" i="3"/>
  <c r="B73" i="3"/>
  <c r="P72" i="3"/>
  <c r="N72" i="3"/>
  <c r="M72" i="3"/>
  <c r="L72" i="3"/>
  <c r="K72" i="3"/>
  <c r="J72" i="3"/>
  <c r="I72" i="3"/>
  <c r="H72" i="3"/>
  <c r="G72" i="3"/>
  <c r="E72" i="3"/>
  <c r="D72" i="3"/>
  <c r="F72" i="3" s="1"/>
  <c r="C72" i="3"/>
  <c r="B72" i="3"/>
  <c r="P71" i="3"/>
  <c r="N71" i="3"/>
  <c r="M71" i="3"/>
  <c r="K71" i="3"/>
  <c r="J71" i="3"/>
  <c r="L71" i="3" s="1"/>
  <c r="I71" i="3"/>
  <c r="H71" i="3"/>
  <c r="G71" i="3"/>
  <c r="F71" i="3"/>
  <c r="E71" i="3"/>
  <c r="D71" i="3"/>
  <c r="C71" i="3"/>
  <c r="B71" i="3"/>
  <c r="P70" i="3"/>
  <c r="N70" i="3"/>
  <c r="M70" i="3"/>
  <c r="L70" i="3"/>
  <c r="K70" i="3"/>
  <c r="J70" i="3"/>
  <c r="I70" i="3"/>
  <c r="H70" i="3"/>
  <c r="G70" i="3"/>
  <c r="E70" i="3"/>
  <c r="D70" i="3"/>
  <c r="F70" i="3" s="1"/>
  <c r="C70" i="3"/>
  <c r="B70" i="3"/>
  <c r="P34" i="3"/>
  <c r="N34" i="3"/>
  <c r="M34" i="3"/>
  <c r="L34" i="3"/>
  <c r="K34" i="3"/>
  <c r="J34" i="3"/>
  <c r="I34" i="3"/>
  <c r="H34" i="3"/>
  <c r="G34" i="3"/>
  <c r="F34" i="3"/>
  <c r="E34" i="3"/>
  <c r="D34" i="3"/>
  <c r="C34" i="3"/>
  <c r="B34" i="3"/>
  <c r="P33" i="3"/>
  <c r="N33" i="3"/>
  <c r="M33" i="3"/>
  <c r="K33" i="3"/>
  <c r="L33" i="3" s="1"/>
  <c r="J33" i="3"/>
  <c r="I33" i="3"/>
  <c r="H33" i="3"/>
  <c r="G33" i="3"/>
  <c r="F33" i="3"/>
  <c r="E33" i="3"/>
  <c r="D33" i="3"/>
  <c r="C33" i="3"/>
  <c r="B33" i="3"/>
  <c r="P32" i="3"/>
  <c r="N32" i="3"/>
  <c r="M32" i="3"/>
  <c r="K32" i="3"/>
  <c r="L32" i="3" s="1"/>
  <c r="J32" i="3"/>
  <c r="I32" i="3"/>
  <c r="H32" i="3"/>
  <c r="G32" i="3"/>
  <c r="F32" i="3"/>
  <c r="E32" i="3"/>
  <c r="D32" i="3"/>
  <c r="C32" i="3"/>
  <c r="B32" i="3"/>
  <c r="P31" i="3"/>
  <c r="N31" i="3"/>
  <c r="M31" i="3"/>
  <c r="K31" i="3"/>
  <c r="L31" i="3" s="1"/>
  <c r="J31" i="3"/>
  <c r="I31" i="3"/>
  <c r="H31" i="3"/>
  <c r="G31" i="3"/>
  <c r="F31" i="3"/>
  <c r="E31" i="3"/>
  <c r="D31" i="3"/>
  <c r="C31" i="3"/>
  <c r="B31" i="3"/>
  <c r="P30" i="3"/>
  <c r="N30" i="3"/>
  <c r="M30" i="3"/>
  <c r="K30" i="3"/>
  <c r="J30" i="3"/>
  <c r="L30" i="3" s="1"/>
  <c r="I30" i="3"/>
  <c r="H30" i="3"/>
  <c r="G30" i="3"/>
  <c r="F30" i="3"/>
  <c r="E30" i="3"/>
  <c r="D30" i="3"/>
  <c r="C30" i="3"/>
  <c r="B30" i="3"/>
  <c r="P29" i="3"/>
  <c r="N29" i="3"/>
  <c r="M29" i="3"/>
  <c r="K29" i="3"/>
  <c r="L29" i="3" s="1"/>
  <c r="J29" i="3"/>
  <c r="I29" i="3"/>
  <c r="H29" i="3"/>
  <c r="G29" i="3"/>
  <c r="F29" i="3"/>
  <c r="E29" i="3"/>
  <c r="D29" i="3"/>
  <c r="C29" i="3"/>
  <c r="B29" i="3"/>
  <c r="P28" i="3"/>
  <c r="N28" i="3"/>
  <c r="M28" i="3"/>
  <c r="K28" i="3"/>
  <c r="J28" i="3"/>
  <c r="L28" i="3" s="1"/>
  <c r="I28" i="3"/>
  <c r="H28" i="3"/>
  <c r="G28" i="3"/>
  <c r="F28" i="3"/>
  <c r="E28" i="3"/>
  <c r="D28" i="3"/>
  <c r="C28" i="3"/>
  <c r="B28" i="3"/>
  <c r="P27" i="3"/>
  <c r="N27" i="3"/>
  <c r="M27" i="3"/>
  <c r="K27" i="3"/>
  <c r="J27" i="3"/>
  <c r="L27" i="3" s="1"/>
  <c r="I27" i="3"/>
  <c r="H27" i="3"/>
  <c r="G27" i="3"/>
  <c r="F27" i="3"/>
  <c r="E27" i="3"/>
  <c r="D27" i="3"/>
  <c r="C27" i="3"/>
  <c r="B27" i="3"/>
  <c r="P26" i="3"/>
  <c r="N26" i="3"/>
  <c r="M26" i="3"/>
  <c r="K26" i="3"/>
  <c r="J26" i="3"/>
  <c r="L26" i="3" s="1"/>
  <c r="I26" i="3"/>
  <c r="H26" i="3"/>
  <c r="G26" i="3"/>
  <c r="F26" i="3"/>
  <c r="E26" i="3"/>
  <c r="D26" i="3"/>
  <c r="C26" i="3"/>
  <c r="B26" i="3"/>
  <c r="P25" i="3"/>
  <c r="N25" i="3"/>
  <c r="M25" i="3"/>
  <c r="K25" i="3"/>
  <c r="J25" i="3"/>
  <c r="L25" i="3" s="1"/>
  <c r="I25" i="3"/>
  <c r="H25" i="3"/>
  <c r="G25" i="3"/>
  <c r="F25" i="3"/>
  <c r="E25" i="3"/>
  <c r="D25" i="3"/>
  <c r="C25" i="3"/>
  <c r="B25" i="3"/>
  <c r="P24" i="3"/>
  <c r="N24" i="3"/>
  <c r="M24" i="3"/>
  <c r="K24" i="3"/>
  <c r="J24" i="3"/>
  <c r="L24" i="3" s="1"/>
  <c r="I24" i="3"/>
  <c r="H24" i="3"/>
  <c r="G24" i="3"/>
  <c r="F24" i="3"/>
  <c r="E24" i="3"/>
  <c r="D24" i="3"/>
  <c r="C24" i="3"/>
  <c r="B24" i="3"/>
  <c r="P23" i="3"/>
  <c r="N23" i="3"/>
  <c r="M23" i="3"/>
  <c r="K23" i="3"/>
  <c r="J23" i="3"/>
  <c r="L23" i="3" s="1"/>
  <c r="I23" i="3"/>
  <c r="H23" i="3"/>
  <c r="G23" i="3"/>
  <c r="F23" i="3"/>
  <c r="E23" i="3"/>
  <c r="D23" i="3"/>
  <c r="C23" i="3"/>
  <c r="B23" i="3"/>
  <c r="P22" i="3"/>
  <c r="N22" i="3"/>
  <c r="M22" i="3"/>
  <c r="K22" i="3"/>
  <c r="J22" i="3"/>
  <c r="L22" i="3" s="1"/>
  <c r="I22" i="3"/>
  <c r="H22" i="3"/>
  <c r="G22" i="3"/>
  <c r="F22" i="3"/>
  <c r="E22" i="3"/>
  <c r="D22" i="3"/>
  <c r="C22" i="3"/>
  <c r="B22" i="3"/>
  <c r="P21" i="3"/>
  <c r="N21" i="3"/>
  <c r="M21" i="3"/>
  <c r="K21" i="3"/>
  <c r="J21" i="3"/>
  <c r="L21" i="3" s="1"/>
  <c r="I21" i="3"/>
  <c r="H21" i="3"/>
  <c r="G21" i="3"/>
  <c r="F21" i="3"/>
  <c r="E21" i="3"/>
  <c r="D21" i="3"/>
  <c r="C21" i="3"/>
  <c r="B21" i="3"/>
  <c r="P20" i="3"/>
  <c r="N20" i="3"/>
  <c r="M20" i="3"/>
  <c r="K20" i="3"/>
  <c r="J20" i="3"/>
  <c r="L20" i="3" s="1"/>
  <c r="I20" i="3"/>
  <c r="H20" i="3"/>
  <c r="G20" i="3"/>
  <c r="E20" i="3"/>
  <c r="D20" i="3"/>
  <c r="F20" i="3" s="1"/>
  <c r="C20" i="3"/>
  <c r="B20" i="3"/>
  <c r="P19" i="3"/>
  <c r="N19" i="3"/>
  <c r="M19" i="3"/>
  <c r="K19" i="3"/>
  <c r="J19" i="3"/>
  <c r="L19" i="3" s="1"/>
  <c r="I19" i="3"/>
  <c r="H19" i="3"/>
  <c r="G19" i="3"/>
  <c r="E19" i="3"/>
  <c r="D19" i="3"/>
  <c r="F19" i="3" s="1"/>
  <c r="C19" i="3"/>
  <c r="B19" i="3"/>
  <c r="P18" i="3"/>
  <c r="N18" i="3"/>
  <c r="M18" i="3"/>
  <c r="K18" i="3"/>
  <c r="J18" i="3"/>
  <c r="L18" i="3" s="1"/>
  <c r="I18" i="3"/>
  <c r="H18" i="3"/>
  <c r="G18" i="3"/>
  <c r="E18" i="3"/>
  <c r="D18" i="3"/>
  <c r="F18" i="3" s="1"/>
  <c r="C18" i="3"/>
  <c r="B18" i="3"/>
  <c r="P17" i="3"/>
  <c r="N17" i="3"/>
  <c r="M17" i="3"/>
  <c r="K17" i="3"/>
  <c r="J17" i="3"/>
  <c r="L17" i="3" s="1"/>
  <c r="I17" i="3"/>
  <c r="H17" i="3"/>
  <c r="G17" i="3"/>
  <c r="E17" i="3"/>
  <c r="D17" i="3"/>
  <c r="F17" i="3" s="1"/>
  <c r="C17" i="3"/>
  <c r="B17" i="3"/>
  <c r="P16" i="3"/>
  <c r="N16" i="3"/>
  <c r="M16" i="3"/>
  <c r="K16" i="3"/>
  <c r="J16" i="3"/>
  <c r="L16" i="3" s="1"/>
  <c r="I16" i="3"/>
  <c r="H16" i="3"/>
  <c r="G16" i="3"/>
  <c r="E16" i="3"/>
  <c r="D16" i="3"/>
  <c r="F16" i="3" s="1"/>
  <c r="C16" i="3"/>
  <c r="B16" i="3"/>
  <c r="P15" i="3"/>
  <c r="N15" i="3"/>
  <c r="M15" i="3"/>
  <c r="K15" i="3"/>
  <c r="J15" i="3"/>
  <c r="L15" i="3" s="1"/>
  <c r="I15" i="3"/>
  <c r="H15" i="3"/>
  <c r="G15" i="3"/>
  <c r="E15" i="3"/>
  <c r="D15" i="3"/>
  <c r="F15" i="3" s="1"/>
  <c r="C15" i="3"/>
  <c r="B15" i="3"/>
  <c r="P14" i="3"/>
  <c r="N14" i="3"/>
  <c r="M14" i="3"/>
  <c r="K14" i="3"/>
  <c r="J14" i="3"/>
  <c r="L14" i="3" s="1"/>
  <c r="I14" i="3"/>
  <c r="H14" i="3"/>
  <c r="G14" i="3"/>
  <c r="E14" i="3"/>
  <c r="D14" i="3"/>
  <c r="F14" i="3" s="1"/>
  <c r="C14" i="3"/>
  <c r="B14" i="3"/>
  <c r="P13" i="3"/>
  <c r="N13" i="3"/>
  <c r="M13" i="3"/>
  <c r="K13" i="3"/>
  <c r="J13" i="3"/>
  <c r="L13" i="3" s="1"/>
  <c r="I13" i="3"/>
  <c r="H13" i="3"/>
  <c r="G13" i="3"/>
  <c r="E13" i="3"/>
  <c r="D13" i="3"/>
  <c r="F13" i="3" s="1"/>
  <c r="C13" i="3"/>
  <c r="B13" i="3"/>
  <c r="P12" i="3"/>
  <c r="N12" i="3"/>
  <c r="M12" i="3"/>
  <c r="K12" i="3"/>
  <c r="J12" i="3"/>
  <c r="L12" i="3" s="1"/>
  <c r="I12" i="3"/>
  <c r="H12" i="3"/>
  <c r="G12" i="3"/>
  <c r="E12" i="3"/>
  <c r="D12" i="3"/>
  <c r="F12" i="3" s="1"/>
  <c r="C12" i="3"/>
  <c r="B12" i="3"/>
  <c r="P11" i="3"/>
  <c r="N11" i="3"/>
  <c r="M11" i="3"/>
  <c r="K11" i="3"/>
  <c r="J11" i="3"/>
  <c r="L11" i="3" s="1"/>
  <c r="I11" i="3"/>
  <c r="H11" i="3"/>
  <c r="G11" i="3"/>
  <c r="E11" i="3"/>
  <c r="D11" i="3"/>
  <c r="F11" i="3" s="1"/>
  <c r="C11" i="3"/>
  <c r="B11" i="3"/>
  <c r="P10" i="3"/>
  <c r="N10" i="3"/>
  <c r="M10" i="3"/>
  <c r="K10" i="3"/>
  <c r="J10" i="3"/>
  <c r="L10" i="3" s="1"/>
  <c r="I10" i="3"/>
  <c r="H10" i="3"/>
  <c r="G10" i="3"/>
  <c r="F10" i="3"/>
  <c r="E10" i="3"/>
  <c r="D10" i="3"/>
  <c r="C10" i="3"/>
  <c r="B10" i="3"/>
  <c r="P9" i="3"/>
  <c r="N9" i="3"/>
  <c r="M9" i="3"/>
  <c r="K9" i="3"/>
  <c r="J9" i="3"/>
  <c r="L9" i="3" s="1"/>
  <c r="I9" i="3"/>
  <c r="H9" i="3"/>
  <c r="G9" i="3"/>
  <c r="E9" i="3"/>
  <c r="D9" i="3"/>
  <c r="F9" i="3" s="1"/>
  <c r="C9" i="3"/>
  <c r="B9" i="3"/>
  <c r="P8" i="3"/>
  <c r="N8" i="3"/>
  <c r="M8" i="3"/>
  <c r="K8" i="3"/>
  <c r="J8" i="3"/>
  <c r="L8" i="3" s="1"/>
  <c r="I8" i="3"/>
  <c r="H8" i="3"/>
  <c r="G8" i="3"/>
  <c r="F8" i="3"/>
  <c r="E8" i="3"/>
  <c r="D8" i="3"/>
  <c r="C8" i="3"/>
  <c r="B8" i="3"/>
  <c r="P7" i="3"/>
  <c r="N7" i="3"/>
  <c r="M7" i="3"/>
  <c r="K7" i="3"/>
  <c r="J7" i="3"/>
  <c r="L7" i="3" s="1"/>
  <c r="I7" i="3"/>
  <c r="H7" i="3"/>
  <c r="G7" i="3"/>
  <c r="E7" i="3"/>
  <c r="D7" i="3"/>
  <c r="F7" i="3" s="1"/>
  <c r="C7" i="3"/>
  <c r="B7" i="3"/>
  <c r="P6" i="3"/>
  <c r="N6" i="3"/>
  <c r="M6" i="3"/>
  <c r="K6" i="3"/>
  <c r="J6" i="3"/>
  <c r="L6" i="3" s="1"/>
  <c r="I6" i="3"/>
  <c r="H6" i="3"/>
  <c r="G6" i="3"/>
  <c r="F6" i="3"/>
  <c r="E6" i="3"/>
  <c r="D6" i="3"/>
  <c r="C6" i="3"/>
  <c r="B6" i="3"/>
  <c r="P5" i="3"/>
  <c r="N5" i="3"/>
  <c r="M5" i="3"/>
  <c r="K5" i="3"/>
  <c r="J5" i="3"/>
  <c r="L5" i="3" s="1"/>
  <c r="I5" i="3"/>
  <c r="H5" i="3"/>
  <c r="G5" i="3"/>
  <c r="E5" i="3"/>
  <c r="D5" i="3"/>
  <c r="F5" i="3" s="1"/>
  <c r="C5" i="3"/>
  <c r="B5" i="3"/>
  <c r="P4" i="3"/>
  <c r="N4" i="3"/>
  <c r="M4" i="3"/>
  <c r="K4" i="3"/>
  <c r="J4" i="3"/>
  <c r="L4" i="3" s="1"/>
  <c r="I4" i="3"/>
  <c r="H4" i="3"/>
  <c r="G4" i="3"/>
  <c r="E4" i="3"/>
  <c r="D4" i="3"/>
  <c r="F4" i="3" s="1"/>
  <c r="C4" i="3"/>
  <c r="B4" i="3"/>
  <c r="P368" i="3"/>
  <c r="N368" i="3"/>
  <c r="M368" i="3"/>
  <c r="K368" i="3"/>
  <c r="L368" i="3" s="1"/>
  <c r="J368" i="3"/>
  <c r="I368" i="3"/>
  <c r="H368" i="3"/>
  <c r="G368" i="3"/>
  <c r="F368" i="3"/>
  <c r="E368" i="3"/>
  <c r="D368" i="3"/>
  <c r="C368" i="3"/>
  <c r="B368" i="3"/>
  <c r="P367" i="3"/>
  <c r="N367" i="3"/>
  <c r="M367" i="3"/>
  <c r="K367" i="3"/>
  <c r="L367" i="3" s="1"/>
  <c r="J367" i="3"/>
  <c r="I367" i="3"/>
  <c r="H367" i="3"/>
  <c r="G367" i="3"/>
  <c r="F367" i="3"/>
  <c r="E367" i="3"/>
  <c r="D367" i="3"/>
  <c r="C367" i="3"/>
  <c r="B367" i="3"/>
  <c r="P366" i="3"/>
  <c r="N366" i="3"/>
  <c r="M366" i="3"/>
  <c r="K366" i="3"/>
  <c r="L366" i="3" s="1"/>
  <c r="J366" i="3"/>
  <c r="I366" i="3"/>
  <c r="H366" i="3"/>
  <c r="G366" i="3"/>
  <c r="F366" i="3"/>
  <c r="E366" i="3"/>
  <c r="D366" i="3"/>
  <c r="C366" i="3"/>
  <c r="B366" i="3"/>
  <c r="P365" i="3"/>
  <c r="N365" i="3"/>
  <c r="M365" i="3"/>
  <c r="L365" i="3"/>
  <c r="K365" i="3"/>
  <c r="J365" i="3"/>
  <c r="I365" i="3"/>
  <c r="H365" i="3"/>
  <c r="G365" i="3"/>
  <c r="F365" i="3"/>
  <c r="E365" i="3"/>
  <c r="D365" i="3"/>
  <c r="C365" i="3"/>
  <c r="B365" i="3"/>
  <c r="P364" i="3"/>
  <c r="N364" i="3"/>
  <c r="M364" i="3"/>
  <c r="K364" i="3"/>
  <c r="L364" i="3" s="1"/>
  <c r="J364" i="3"/>
  <c r="I364" i="3"/>
  <c r="H364" i="3"/>
  <c r="G364" i="3"/>
  <c r="F364" i="3"/>
  <c r="E364" i="3"/>
  <c r="D364" i="3"/>
  <c r="C364" i="3"/>
  <c r="B364" i="3"/>
  <c r="P363" i="3"/>
  <c r="N363" i="3"/>
  <c r="M363" i="3"/>
  <c r="L363" i="3"/>
  <c r="K363" i="3"/>
  <c r="J363" i="3"/>
  <c r="I363" i="3"/>
  <c r="H363" i="3"/>
  <c r="G363" i="3"/>
  <c r="F363" i="3"/>
  <c r="E363" i="3"/>
  <c r="D363" i="3"/>
  <c r="C363" i="3"/>
  <c r="B363" i="3"/>
  <c r="P362" i="3"/>
  <c r="N362" i="3"/>
  <c r="M362" i="3"/>
  <c r="K362" i="3"/>
  <c r="L362" i="3" s="1"/>
  <c r="J362" i="3"/>
  <c r="I362" i="3"/>
  <c r="H362" i="3"/>
  <c r="G362" i="3"/>
  <c r="F362" i="3"/>
  <c r="E362" i="3"/>
  <c r="D362" i="3"/>
  <c r="C362" i="3"/>
  <c r="B362" i="3"/>
  <c r="P361" i="3"/>
  <c r="N361" i="3"/>
  <c r="M361" i="3"/>
  <c r="K361" i="3"/>
  <c r="J361" i="3"/>
  <c r="L361" i="3" s="1"/>
  <c r="I361" i="3"/>
  <c r="H361" i="3"/>
  <c r="G361" i="3"/>
  <c r="F361" i="3"/>
  <c r="E361" i="3"/>
  <c r="D361" i="3"/>
  <c r="C361" i="3"/>
  <c r="B361" i="3"/>
  <c r="P360" i="3"/>
  <c r="N360" i="3"/>
  <c r="M360" i="3"/>
  <c r="L360" i="3"/>
  <c r="K360" i="3"/>
  <c r="J360" i="3"/>
  <c r="I360" i="3"/>
  <c r="H360" i="3"/>
  <c r="G360" i="3"/>
  <c r="F360" i="3"/>
  <c r="E360" i="3"/>
  <c r="D360" i="3"/>
  <c r="C360" i="3"/>
  <c r="B360" i="3"/>
  <c r="P359" i="3"/>
  <c r="N359" i="3"/>
  <c r="M359" i="3"/>
  <c r="K359" i="3"/>
  <c r="J359" i="3"/>
  <c r="L359" i="3" s="1"/>
  <c r="I359" i="3"/>
  <c r="H359" i="3"/>
  <c r="G359" i="3"/>
  <c r="F359" i="3"/>
  <c r="E359" i="3"/>
  <c r="D359" i="3"/>
  <c r="C359" i="3"/>
  <c r="B359" i="3"/>
  <c r="P358" i="3"/>
  <c r="N358" i="3"/>
  <c r="M358" i="3"/>
  <c r="K358" i="3"/>
  <c r="L358" i="3" s="1"/>
  <c r="J358" i="3"/>
  <c r="I358" i="3"/>
  <c r="H358" i="3"/>
  <c r="G358" i="3"/>
  <c r="F358" i="3"/>
  <c r="E358" i="3"/>
  <c r="D358" i="3"/>
  <c r="C358" i="3"/>
  <c r="B358" i="3"/>
  <c r="P357" i="3"/>
  <c r="N357" i="3"/>
  <c r="M357" i="3"/>
  <c r="K357" i="3"/>
  <c r="J357" i="3"/>
  <c r="L357" i="3" s="1"/>
  <c r="I357" i="3"/>
  <c r="H357" i="3"/>
  <c r="G357" i="3"/>
  <c r="F357" i="3"/>
  <c r="E357" i="3"/>
  <c r="D357" i="3"/>
  <c r="C357" i="3"/>
  <c r="B357" i="3"/>
  <c r="P356" i="3"/>
  <c r="N356" i="3"/>
  <c r="M356" i="3"/>
  <c r="K356" i="3"/>
  <c r="L356" i="3" s="1"/>
  <c r="J356" i="3"/>
  <c r="I356" i="3"/>
  <c r="H356" i="3"/>
  <c r="G356" i="3"/>
  <c r="F356" i="3"/>
  <c r="E356" i="3"/>
  <c r="D356" i="3"/>
  <c r="C356" i="3"/>
  <c r="B356" i="3"/>
  <c r="P355" i="3"/>
  <c r="N355" i="3"/>
  <c r="M355" i="3"/>
  <c r="K355" i="3"/>
  <c r="J355" i="3"/>
  <c r="L355" i="3" s="1"/>
  <c r="I355" i="3"/>
  <c r="H355" i="3"/>
  <c r="G355" i="3"/>
  <c r="E355" i="3"/>
  <c r="F355" i="3" s="1"/>
  <c r="D355" i="3"/>
  <c r="C355" i="3"/>
  <c r="B355" i="3"/>
  <c r="P354" i="3"/>
  <c r="N354" i="3"/>
  <c r="M354" i="3"/>
  <c r="K354" i="3"/>
  <c r="L354" i="3" s="1"/>
  <c r="J354" i="3"/>
  <c r="I354" i="3"/>
  <c r="H354" i="3"/>
  <c r="G354" i="3"/>
  <c r="E354" i="3"/>
  <c r="D354" i="3"/>
  <c r="F354" i="3" s="1"/>
  <c r="C354" i="3"/>
  <c r="B354" i="3"/>
  <c r="P353" i="3"/>
  <c r="N353" i="3"/>
  <c r="M353" i="3"/>
  <c r="K353" i="3"/>
  <c r="J353" i="3"/>
  <c r="L353" i="3" s="1"/>
  <c r="I353" i="3"/>
  <c r="H353" i="3"/>
  <c r="G353" i="3"/>
  <c r="E353" i="3"/>
  <c r="F353" i="3" s="1"/>
  <c r="D353" i="3"/>
  <c r="C353" i="3"/>
  <c r="B353" i="3"/>
  <c r="P352" i="3"/>
  <c r="N352" i="3"/>
  <c r="M352" i="3"/>
  <c r="K352" i="3"/>
  <c r="L352" i="3" s="1"/>
  <c r="J352" i="3"/>
  <c r="I352" i="3"/>
  <c r="H352" i="3"/>
  <c r="G352" i="3"/>
  <c r="E352" i="3"/>
  <c r="D352" i="3"/>
  <c r="F352" i="3" s="1"/>
  <c r="C352" i="3"/>
  <c r="B352" i="3"/>
  <c r="P351" i="3"/>
  <c r="N351" i="3"/>
  <c r="M351" i="3"/>
  <c r="K351" i="3"/>
  <c r="J351" i="3"/>
  <c r="L351" i="3" s="1"/>
  <c r="I351" i="3"/>
  <c r="H351" i="3"/>
  <c r="G351" i="3"/>
  <c r="E351" i="3"/>
  <c r="F351" i="3" s="1"/>
  <c r="D351" i="3"/>
  <c r="C351" i="3"/>
  <c r="B351" i="3"/>
  <c r="P350" i="3"/>
  <c r="N350" i="3"/>
  <c r="M350" i="3"/>
  <c r="K350" i="3"/>
  <c r="L350" i="3" s="1"/>
  <c r="J350" i="3"/>
  <c r="I350" i="3"/>
  <c r="H350" i="3"/>
  <c r="G350" i="3"/>
  <c r="E350" i="3"/>
  <c r="D350" i="3"/>
  <c r="F350" i="3" s="1"/>
  <c r="C350" i="3"/>
  <c r="B350" i="3"/>
  <c r="P349" i="3"/>
  <c r="N349" i="3"/>
  <c r="M349" i="3"/>
  <c r="K349" i="3"/>
  <c r="J349" i="3"/>
  <c r="L349" i="3" s="1"/>
  <c r="I349" i="3"/>
  <c r="H349" i="3"/>
  <c r="G349" i="3"/>
  <c r="E349" i="3"/>
  <c r="F349" i="3" s="1"/>
  <c r="D349" i="3"/>
  <c r="C349" i="3"/>
  <c r="B349" i="3"/>
  <c r="P348" i="3"/>
  <c r="N348" i="3"/>
  <c r="M348" i="3"/>
  <c r="K348" i="3"/>
  <c r="L348" i="3" s="1"/>
  <c r="J348" i="3"/>
  <c r="I348" i="3"/>
  <c r="H348" i="3"/>
  <c r="G348" i="3"/>
  <c r="E348" i="3"/>
  <c r="D348" i="3"/>
  <c r="F348" i="3" s="1"/>
  <c r="C348" i="3"/>
  <c r="B348" i="3"/>
  <c r="P347" i="3"/>
  <c r="N347" i="3"/>
  <c r="M347" i="3"/>
  <c r="K347" i="3"/>
  <c r="J347" i="3"/>
  <c r="L347" i="3" s="1"/>
  <c r="I347" i="3"/>
  <c r="H347" i="3"/>
  <c r="G347" i="3"/>
  <c r="E347" i="3"/>
  <c r="F347" i="3" s="1"/>
  <c r="D347" i="3"/>
  <c r="C347" i="3"/>
  <c r="B347" i="3"/>
  <c r="P346" i="3"/>
  <c r="N346" i="3"/>
  <c r="M346" i="3"/>
  <c r="K346" i="3"/>
  <c r="L346" i="3" s="1"/>
  <c r="J346" i="3"/>
  <c r="I346" i="3"/>
  <c r="H346" i="3"/>
  <c r="G346" i="3"/>
  <c r="S346" i="3" s="1"/>
  <c r="E346" i="3"/>
  <c r="D346" i="3"/>
  <c r="F346" i="3" s="1"/>
  <c r="C346" i="3"/>
  <c r="B346" i="3"/>
  <c r="P345" i="3"/>
  <c r="N345" i="3"/>
  <c r="M345" i="3"/>
  <c r="V345" i="3" s="1"/>
  <c r="K345" i="3"/>
  <c r="J345" i="3"/>
  <c r="L345" i="3" s="1"/>
  <c r="I345" i="3"/>
  <c r="H345" i="3"/>
  <c r="G345" i="3"/>
  <c r="E345" i="3"/>
  <c r="F345" i="3" s="1"/>
  <c r="D345" i="3"/>
  <c r="C345" i="3"/>
  <c r="B345" i="3"/>
  <c r="P344" i="3"/>
  <c r="N344" i="3"/>
  <c r="M344" i="3"/>
  <c r="K344" i="3"/>
  <c r="L344" i="3" s="1"/>
  <c r="J344" i="3"/>
  <c r="I344" i="3"/>
  <c r="H344" i="3"/>
  <c r="G344" i="3"/>
  <c r="S344" i="3" s="1"/>
  <c r="E344" i="3"/>
  <c r="D344" i="3"/>
  <c r="F344" i="3" s="1"/>
  <c r="C344" i="3"/>
  <c r="B344" i="3"/>
  <c r="P343" i="3"/>
  <c r="N343" i="3"/>
  <c r="M343" i="3"/>
  <c r="V343" i="3" s="1"/>
  <c r="K343" i="3"/>
  <c r="J343" i="3"/>
  <c r="L343" i="3" s="1"/>
  <c r="I343" i="3"/>
  <c r="H343" i="3"/>
  <c r="G343" i="3"/>
  <c r="E343" i="3"/>
  <c r="F343" i="3" s="1"/>
  <c r="D343" i="3"/>
  <c r="C343" i="3"/>
  <c r="B343" i="3"/>
  <c r="P342" i="3"/>
  <c r="N342" i="3"/>
  <c r="M342" i="3"/>
  <c r="K342" i="3"/>
  <c r="L342" i="3" s="1"/>
  <c r="J342" i="3"/>
  <c r="I342" i="3"/>
  <c r="H342" i="3"/>
  <c r="G342" i="3"/>
  <c r="S342" i="3" s="1"/>
  <c r="E342" i="3"/>
  <c r="D342" i="3"/>
  <c r="F342" i="3" s="1"/>
  <c r="C342" i="3"/>
  <c r="B342" i="3"/>
  <c r="P341" i="3"/>
  <c r="N341" i="3"/>
  <c r="M341" i="3"/>
  <c r="V341" i="3" s="1"/>
  <c r="K341" i="3"/>
  <c r="J341" i="3"/>
  <c r="L341" i="3" s="1"/>
  <c r="I341" i="3"/>
  <c r="H341" i="3"/>
  <c r="G341" i="3"/>
  <c r="E341" i="3"/>
  <c r="F341" i="3" s="1"/>
  <c r="D341" i="3"/>
  <c r="C341" i="3"/>
  <c r="B341" i="3"/>
  <c r="P340" i="3"/>
  <c r="N340" i="3"/>
  <c r="M340" i="3"/>
  <c r="K340" i="3"/>
  <c r="L340" i="3" s="1"/>
  <c r="J340" i="3"/>
  <c r="I340" i="3"/>
  <c r="H340" i="3"/>
  <c r="G340" i="3"/>
  <c r="S340" i="3" s="1"/>
  <c r="E340" i="3"/>
  <c r="D340" i="3"/>
  <c r="F340" i="3" s="1"/>
  <c r="C340" i="3"/>
  <c r="B340" i="3"/>
  <c r="P339" i="3"/>
  <c r="N339" i="3"/>
  <c r="M339" i="3"/>
  <c r="V339" i="3" s="1"/>
  <c r="K339" i="3"/>
  <c r="J339" i="3"/>
  <c r="L339" i="3" s="1"/>
  <c r="I339" i="3"/>
  <c r="H339" i="3"/>
  <c r="G339" i="3"/>
  <c r="E339" i="3"/>
  <c r="F339" i="3" s="1"/>
  <c r="D339" i="3"/>
  <c r="C339" i="3"/>
  <c r="B339" i="3"/>
  <c r="P301" i="3"/>
  <c r="N301" i="3"/>
  <c r="M301" i="3"/>
  <c r="L301" i="3"/>
  <c r="K301" i="3"/>
  <c r="J301" i="3"/>
  <c r="I301" i="3"/>
  <c r="H301" i="3"/>
  <c r="G301" i="3"/>
  <c r="F301" i="3"/>
  <c r="E301" i="3"/>
  <c r="D301" i="3"/>
  <c r="C301" i="3"/>
  <c r="B301" i="3"/>
  <c r="P300" i="3"/>
  <c r="N300" i="3"/>
  <c r="M300" i="3"/>
  <c r="K300" i="3"/>
  <c r="J300" i="3"/>
  <c r="L300" i="3" s="1"/>
  <c r="I300" i="3"/>
  <c r="H300" i="3"/>
  <c r="G300" i="3"/>
  <c r="F300" i="3"/>
  <c r="E300" i="3"/>
  <c r="D300" i="3"/>
  <c r="C300" i="3"/>
  <c r="B300" i="3"/>
  <c r="P299" i="3"/>
  <c r="N299" i="3"/>
  <c r="M299" i="3"/>
  <c r="L299" i="3"/>
  <c r="K299" i="3"/>
  <c r="J299" i="3"/>
  <c r="I299" i="3"/>
  <c r="H299" i="3"/>
  <c r="G299" i="3"/>
  <c r="F299" i="3"/>
  <c r="E299" i="3"/>
  <c r="D299" i="3"/>
  <c r="C299" i="3"/>
  <c r="B299" i="3"/>
  <c r="P298" i="3"/>
  <c r="N298" i="3"/>
  <c r="M298" i="3"/>
  <c r="K298" i="3"/>
  <c r="J298" i="3"/>
  <c r="L298" i="3" s="1"/>
  <c r="I298" i="3"/>
  <c r="H298" i="3"/>
  <c r="G298" i="3"/>
  <c r="F298" i="3"/>
  <c r="E298" i="3"/>
  <c r="D298" i="3"/>
  <c r="C298" i="3"/>
  <c r="B298" i="3"/>
  <c r="P297" i="3"/>
  <c r="N297" i="3"/>
  <c r="M297" i="3"/>
  <c r="L297" i="3"/>
  <c r="K297" i="3"/>
  <c r="J297" i="3"/>
  <c r="I297" i="3"/>
  <c r="H297" i="3"/>
  <c r="G297" i="3"/>
  <c r="F297" i="3"/>
  <c r="E297" i="3"/>
  <c r="D297" i="3"/>
  <c r="C297" i="3"/>
  <c r="B297" i="3"/>
  <c r="P296" i="3"/>
  <c r="N296" i="3"/>
  <c r="M296" i="3"/>
  <c r="K296" i="3"/>
  <c r="J296" i="3"/>
  <c r="L296" i="3" s="1"/>
  <c r="I296" i="3"/>
  <c r="H296" i="3"/>
  <c r="G296" i="3"/>
  <c r="F296" i="3"/>
  <c r="E296" i="3"/>
  <c r="D296" i="3"/>
  <c r="C296" i="3"/>
  <c r="B296" i="3"/>
  <c r="P295" i="3"/>
  <c r="N295" i="3"/>
  <c r="M295" i="3"/>
  <c r="L295" i="3"/>
  <c r="K295" i="3"/>
  <c r="J295" i="3"/>
  <c r="I295" i="3"/>
  <c r="H295" i="3"/>
  <c r="G295" i="3"/>
  <c r="F295" i="3"/>
  <c r="E295" i="3"/>
  <c r="D295" i="3"/>
  <c r="C295" i="3"/>
  <c r="B295" i="3"/>
  <c r="P294" i="3"/>
  <c r="N294" i="3"/>
  <c r="M294" i="3"/>
  <c r="K294" i="3"/>
  <c r="J294" i="3"/>
  <c r="L294" i="3" s="1"/>
  <c r="I294" i="3"/>
  <c r="H294" i="3"/>
  <c r="G294" i="3"/>
  <c r="F294" i="3"/>
  <c r="E294" i="3"/>
  <c r="D294" i="3"/>
  <c r="C294" i="3"/>
  <c r="B294" i="3"/>
  <c r="P293" i="3"/>
  <c r="N293" i="3"/>
  <c r="M293" i="3"/>
  <c r="L293" i="3"/>
  <c r="K293" i="3"/>
  <c r="J293" i="3"/>
  <c r="I293" i="3"/>
  <c r="H293" i="3"/>
  <c r="G293" i="3"/>
  <c r="F293" i="3"/>
  <c r="E293" i="3"/>
  <c r="D293" i="3"/>
  <c r="C293" i="3"/>
  <c r="B293" i="3"/>
  <c r="P292" i="3"/>
  <c r="N292" i="3"/>
  <c r="M292" i="3"/>
  <c r="K292" i="3"/>
  <c r="J292" i="3"/>
  <c r="L292" i="3" s="1"/>
  <c r="I292" i="3"/>
  <c r="H292" i="3"/>
  <c r="G292" i="3"/>
  <c r="F292" i="3"/>
  <c r="E292" i="3"/>
  <c r="D292" i="3"/>
  <c r="C292" i="3"/>
  <c r="B292" i="3"/>
  <c r="P291" i="3"/>
  <c r="N291" i="3"/>
  <c r="M291" i="3"/>
  <c r="L291" i="3"/>
  <c r="K291" i="3"/>
  <c r="J291" i="3"/>
  <c r="I291" i="3"/>
  <c r="H291" i="3"/>
  <c r="G291" i="3"/>
  <c r="F291" i="3"/>
  <c r="E291" i="3"/>
  <c r="D291" i="3"/>
  <c r="C291" i="3"/>
  <c r="B291" i="3"/>
  <c r="P290" i="3"/>
  <c r="N290" i="3"/>
  <c r="M290" i="3"/>
  <c r="K290" i="3"/>
  <c r="J290" i="3"/>
  <c r="L290" i="3" s="1"/>
  <c r="I290" i="3"/>
  <c r="H290" i="3"/>
  <c r="G290" i="3"/>
  <c r="F290" i="3"/>
  <c r="E290" i="3"/>
  <c r="D290" i="3"/>
  <c r="C290" i="3"/>
  <c r="B290" i="3"/>
  <c r="P289" i="3"/>
  <c r="N289" i="3"/>
  <c r="M289" i="3"/>
  <c r="L289" i="3"/>
  <c r="K289" i="3"/>
  <c r="J289" i="3"/>
  <c r="I289" i="3"/>
  <c r="H289" i="3"/>
  <c r="G289" i="3"/>
  <c r="F289" i="3"/>
  <c r="E289" i="3"/>
  <c r="D289" i="3"/>
  <c r="C289" i="3"/>
  <c r="B289" i="3"/>
  <c r="P288" i="3"/>
  <c r="N288" i="3"/>
  <c r="M288" i="3"/>
  <c r="K288" i="3"/>
  <c r="J288" i="3"/>
  <c r="L288" i="3" s="1"/>
  <c r="I288" i="3"/>
  <c r="H288" i="3"/>
  <c r="G288" i="3"/>
  <c r="F288" i="3"/>
  <c r="E288" i="3"/>
  <c r="D288" i="3"/>
  <c r="C288" i="3"/>
  <c r="B288" i="3"/>
  <c r="P287" i="3"/>
  <c r="N287" i="3"/>
  <c r="M287" i="3"/>
  <c r="L287" i="3"/>
  <c r="K287" i="3"/>
  <c r="J287" i="3"/>
  <c r="I287" i="3"/>
  <c r="H287" i="3"/>
  <c r="G287" i="3"/>
  <c r="E287" i="3"/>
  <c r="D287" i="3"/>
  <c r="F287" i="3" s="1"/>
  <c r="C287" i="3"/>
  <c r="B287" i="3"/>
  <c r="P286" i="3"/>
  <c r="N286" i="3"/>
  <c r="M286" i="3"/>
  <c r="K286" i="3"/>
  <c r="J286" i="3"/>
  <c r="L286" i="3" s="1"/>
  <c r="I286" i="3"/>
  <c r="H286" i="3"/>
  <c r="G286" i="3"/>
  <c r="F286" i="3"/>
  <c r="E286" i="3"/>
  <c r="D286" i="3"/>
  <c r="C286" i="3"/>
  <c r="B286" i="3"/>
  <c r="P285" i="3"/>
  <c r="N285" i="3"/>
  <c r="M285" i="3"/>
  <c r="L285" i="3"/>
  <c r="K285" i="3"/>
  <c r="J285" i="3"/>
  <c r="I285" i="3"/>
  <c r="H285" i="3"/>
  <c r="G285" i="3"/>
  <c r="E285" i="3"/>
  <c r="D285" i="3"/>
  <c r="F285" i="3" s="1"/>
  <c r="C285" i="3"/>
  <c r="B285" i="3"/>
  <c r="P284" i="3"/>
  <c r="N284" i="3"/>
  <c r="M284" i="3"/>
  <c r="K284" i="3"/>
  <c r="J284" i="3"/>
  <c r="L284" i="3" s="1"/>
  <c r="I284" i="3"/>
  <c r="H284" i="3"/>
  <c r="G284" i="3"/>
  <c r="F284" i="3"/>
  <c r="E284" i="3"/>
  <c r="D284" i="3"/>
  <c r="C284" i="3"/>
  <c r="B284" i="3"/>
  <c r="P283" i="3"/>
  <c r="N283" i="3"/>
  <c r="M283" i="3"/>
  <c r="L283" i="3"/>
  <c r="K283" i="3"/>
  <c r="J283" i="3"/>
  <c r="I283" i="3"/>
  <c r="H283" i="3"/>
  <c r="G283" i="3"/>
  <c r="E283" i="3"/>
  <c r="D283" i="3"/>
  <c r="F283" i="3" s="1"/>
  <c r="C283" i="3"/>
  <c r="B283" i="3"/>
  <c r="P282" i="3"/>
  <c r="N282" i="3"/>
  <c r="M282" i="3"/>
  <c r="K282" i="3"/>
  <c r="J282" i="3"/>
  <c r="L282" i="3" s="1"/>
  <c r="I282" i="3"/>
  <c r="H282" i="3"/>
  <c r="G282" i="3"/>
  <c r="F282" i="3"/>
  <c r="E282" i="3"/>
  <c r="D282" i="3"/>
  <c r="C282" i="3"/>
  <c r="B282" i="3"/>
  <c r="P281" i="3"/>
  <c r="N281" i="3"/>
  <c r="M281" i="3"/>
  <c r="L281" i="3"/>
  <c r="K281" i="3"/>
  <c r="J281" i="3"/>
  <c r="I281" i="3"/>
  <c r="H281" i="3"/>
  <c r="G281" i="3"/>
  <c r="E281" i="3"/>
  <c r="D281" i="3"/>
  <c r="F281" i="3" s="1"/>
  <c r="C281" i="3"/>
  <c r="B281" i="3"/>
  <c r="P280" i="3"/>
  <c r="N280" i="3"/>
  <c r="M280" i="3"/>
  <c r="K280" i="3"/>
  <c r="J280" i="3"/>
  <c r="L280" i="3" s="1"/>
  <c r="I280" i="3"/>
  <c r="H280" i="3"/>
  <c r="G280" i="3"/>
  <c r="F280" i="3"/>
  <c r="E280" i="3"/>
  <c r="D280" i="3"/>
  <c r="C280" i="3"/>
  <c r="B280" i="3"/>
  <c r="P279" i="3"/>
  <c r="N279" i="3"/>
  <c r="M279" i="3"/>
  <c r="L279" i="3"/>
  <c r="K279" i="3"/>
  <c r="J279" i="3"/>
  <c r="I279" i="3"/>
  <c r="H279" i="3"/>
  <c r="G279" i="3"/>
  <c r="E279" i="3"/>
  <c r="D279" i="3"/>
  <c r="F279" i="3" s="1"/>
  <c r="C279" i="3"/>
  <c r="B279" i="3"/>
  <c r="P278" i="3"/>
  <c r="N278" i="3"/>
  <c r="M278" i="3"/>
  <c r="K278" i="3"/>
  <c r="J278" i="3"/>
  <c r="L278" i="3" s="1"/>
  <c r="I278" i="3"/>
  <c r="H278" i="3"/>
  <c r="G278" i="3"/>
  <c r="F278" i="3"/>
  <c r="E278" i="3"/>
  <c r="D278" i="3"/>
  <c r="C278" i="3"/>
  <c r="B278" i="3"/>
  <c r="P277" i="3"/>
  <c r="N277" i="3"/>
  <c r="M277" i="3"/>
  <c r="L277" i="3"/>
  <c r="K277" i="3"/>
  <c r="J277" i="3"/>
  <c r="I277" i="3"/>
  <c r="H277" i="3"/>
  <c r="G277" i="3"/>
  <c r="E277" i="3"/>
  <c r="D277" i="3"/>
  <c r="F277" i="3" s="1"/>
  <c r="C277" i="3"/>
  <c r="B277" i="3"/>
  <c r="P276" i="3"/>
  <c r="N276" i="3"/>
  <c r="M276" i="3"/>
  <c r="K276" i="3"/>
  <c r="J276" i="3"/>
  <c r="L276" i="3" s="1"/>
  <c r="I276" i="3"/>
  <c r="H276" i="3"/>
  <c r="G276" i="3"/>
  <c r="F276" i="3"/>
  <c r="E276" i="3"/>
  <c r="D276" i="3"/>
  <c r="C276" i="3"/>
  <c r="B276" i="3"/>
  <c r="P275" i="3"/>
  <c r="N275" i="3"/>
  <c r="M275" i="3"/>
  <c r="L275" i="3"/>
  <c r="K275" i="3"/>
  <c r="J275" i="3"/>
  <c r="I275" i="3"/>
  <c r="H275" i="3"/>
  <c r="G275" i="3"/>
  <c r="E275" i="3"/>
  <c r="D275" i="3"/>
  <c r="F275" i="3" s="1"/>
  <c r="C275" i="3"/>
  <c r="B275" i="3"/>
  <c r="P274" i="3"/>
  <c r="N274" i="3"/>
  <c r="M274" i="3"/>
  <c r="K274" i="3"/>
  <c r="J274" i="3"/>
  <c r="L274" i="3" s="1"/>
  <c r="I274" i="3"/>
  <c r="H274" i="3"/>
  <c r="G274" i="3"/>
  <c r="F274" i="3"/>
  <c r="E274" i="3"/>
  <c r="D274" i="3"/>
  <c r="C274" i="3"/>
  <c r="B274" i="3"/>
  <c r="P273" i="3"/>
  <c r="N273" i="3"/>
  <c r="M273" i="3"/>
  <c r="L273" i="3"/>
  <c r="K273" i="3"/>
  <c r="J273" i="3"/>
  <c r="I273" i="3"/>
  <c r="H273" i="3"/>
  <c r="G273" i="3"/>
  <c r="E273" i="3"/>
  <c r="D273" i="3"/>
  <c r="F273" i="3" s="1"/>
  <c r="C273" i="3"/>
  <c r="B273" i="3"/>
  <c r="P272" i="3"/>
  <c r="N272" i="3"/>
  <c r="M272" i="3"/>
  <c r="K272" i="3"/>
  <c r="J272" i="3"/>
  <c r="L272" i="3" s="1"/>
  <c r="I272" i="3"/>
  <c r="H272" i="3"/>
  <c r="G272" i="3"/>
  <c r="F272" i="3"/>
  <c r="E272" i="3"/>
  <c r="D272" i="3"/>
  <c r="C272" i="3"/>
  <c r="B272" i="3"/>
  <c r="S178" i="3"/>
  <c r="U177" i="3"/>
  <c r="S176" i="3"/>
  <c r="U175" i="3"/>
  <c r="T174" i="3"/>
  <c r="U173" i="3"/>
  <c r="T172" i="3"/>
  <c r="U171" i="3"/>
  <c r="V66" i="3"/>
  <c r="U66" i="3"/>
  <c r="T66" i="3"/>
  <c r="S66" i="3"/>
  <c r="V65" i="3"/>
  <c r="U65" i="3"/>
  <c r="T65" i="3"/>
  <c r="S65" i="3"/>
  <c r="V64" i="3"/>
  <c r="U64" i="3"/>
  <c r="T64" i="3"/>
  <c r="S64" i="3"/>
  <c r="V63" i="3"/>
  <c r="U63" i="3"/>
  <c r="T63" i="3"/>
  <c r="S63" i="3"/>
  <c r="V62" i="3"/>
  <c r="U62" i="3"/>
  <c r="T62" i="3"/>
  <c r="S62" i="3"/>
  <c r="V61" i="3"/>
  <c r="U61" i="3"/>
  <c r="T61" i="3"/>
  <c r="S61" i="3"/>
  <c r="V60" i="3"/>
  <c r="U60" i="3"/>
  <c r="T60" i="3"/>
  <c r="S60" i="3"/>
  <c r="V59" i="3"/>
  <c r="U59" i="3"/>
  <c r="T59" i="3"/>
  <c r="S59" i="3"/>
  <c r="V58" i="3"/>
  <c r="U58" i="3"/>
  <c r="T58" i="3"/>
  <c r="S58" i="3"/>
  <c r="V57" i="3"/>
  <c r="U57" i="3"/>
  <c r="T57" i="3"/>
  <c r="S57" i="3"/>
  <c r="V56" i="3"/>
  <c r="U56" i="3"/>
  <c r="T56" i="3"/>
  <c r="S56" i="3"/>
  <c r="V55" i="3"/>
  <c r="U55" i="3"/>
  <c r="T55" i="3"/>
  <c r="S55" i="3"/>
  <c r="V54" i="3"/>
  <c r="U54" i="3"/>
  <c r="T54" i="3"/>
  <c r="S54" i="3"/>
  <c r="V53" i="3"/>
  <c r="U53" i="3"/>
  <c r="T53" i="3"/>
  <c r="S53" i="3"/>
  <c r="V52" i="3"/>
  <c r="U52" i="3"/>
  <c r="T52" i="3"/>
  <c r="S52" i="3"/>
  <c r="V51" i="3"/>
  <c r="U51" i="3"/>
  <c r="T51" i="3"/>
  <c r="S51" i="3"/>
  <c r="V50" i="3"/>
  <c r="U50" i="3"/>
  <c r="T50" i="3"/>
  <c r="S50" i="3"/>
  <c r="V49" i="3"/>
  <c r="U49" i="3"/>
  <c r="T49" i="3"/>
  <c r="S49" i="3"/>
  <c r="V48" i="3"/>
  <c r="U48" i="3"/>
  <c r="T48" i="3"/>
  <c r="S48" i="3"/>
  <c r="V47" i="3"/>
  <c r="U47" i="3"/>
  <c r="T47" i="3"/>
  <c r="S47" i="3"/>
  <c r="V46" i="3"/>
  <c r="U46" i="3"/>
  <c r="T46" i="3"/>
  <c r="S46" i="3"/>
  <c r="V45" i="3"/>
  <c r="U45" i="3"/>
  <c r="T45" i="3"/>
  <c r="S45" i="3"/>
  <c r="V44" i="3"/>
  <c r="U44" i="3"/>
  <c r="T44" i="3"/>
  <c r="S44" i="3"/>
  <c r="V43" i="3"/>
  <c r="U43" i="3"/>
  <c r="T43" i="3"/>
  <c r="S43" i="3"/>
  <c r="V42" i="3"/>
  <c r="U42" i="3"/>
  <c r="T42" i="3"/>
  <c r="S42" i="3"/>
  <c r="V41" i="3"/>
  <c r="U41" i="3"/>
  <c r="T41" i="3"/>
  <c r="S41" i="3"/>
  <c r="V40" i="3"/>
  <c r="U40" i="3"/>
  <c r="T40" i="3"/>
  <c r="S40" i="3"/>
  <c r="V39" i="3"/>
  <c r="U39" i="3"/>
  <c r="T39" i="3"/>
  <c r="S39" i="3"/>
  <c r="V38" i="3"/>
  <c r="U38" i="3"/>
  <c r="T38" i="3"/>
  <c r="S38" i="3"/>
  <c r="V402" i="3"/>
  <c r="U402" i="3"/>
  <c r="T402" i="3"/>
  <c r="S402" i="3"/>
  <c r="V401" i="3"/>
  <c r="U401" i="3"/>
  <c r="T401" i="3"/>
  <c r="S401" i="3"/>
  <c r="V400" i="3"/>
  <c r="U400" i="3"/>
  <c r="T400" i="3"/>
  <c r="S400" i="3"/>
  <c r="V399" i="3"/>
  <c r="U399" i="3"/>
  <c r="T399" i="3"/>
  <c r="S399" i="3"/>
  <c r="V398" i="3"/>
  <c r="U398" i="3"/>
  <c r="T398" i="3"/>
  <c r="S398" i="3"/>
  <c r="V397" i="3"/>
  <c r="U397" i="3"/>
  <c r="T397" i="3"/>
  <c r="S397" i="3"/>
  <c r="V396" i="3"/>
  <c r="U396" i="3"/>
  <c r="T396" i="3"/>
  <c r="S396" i="3"/>
  <c r="V395" i="3"/>
  <c r="U395" i="3"/>
  <c r="T395" i="3"/>
  <c r="S395" i="3"/>
  <c r="V394" i="3"/>
  <c r="U394" i="3"/>
  <c r="T394" i="3"/>
  <c r="S394" i="3"/>
  <c r="V393" i="3"/>
  <c r="U393" i="3"/>
  <c r="T393" i="3"/>
  <c r="S393" i="3"/>
  <c r="V392" i="3"/>
  <c r="U392" i="3"/>
  <c r="T392" i="3"/>
  <c r="S392" i="3"/>
  <c r="V391" i="3"/>
  <c r="U391" i="3"/>
  <c r="T391" i="3"/>
  <c r="S391" i="3"/>
  <c r="V390" i="3"/>
  <c r="U390" i="3"/>
  <c r="T390" i="3"/>
  <c r="S390" i="3"/>
  <c r="V389" i="3"/>
  <c r="U389" i="3"/>
  <c r="T389" i="3"/>
  <c r="S389" i="3"/>
  <c r="V388" i="3"/>
  <c r="U388" i="3"/>
  <c r="T388" i="3"/>
  <c r="S388" i="3"/>
  <c r="V387" i="3"/>
  <c r="U387" i="3"/>
  <c r="T387" i="3"/>
  <c r="S387" i="3"/>
  <c r="V386" i="3"/>
  <c r="U386" i="3"/>
  <c r="T386" i="3"/>
  <c r="S386" i="3"/>
  <c r="V385" i="3"/>
  <c r="U385" i="3"/>
  <c r="T385" i="3"/>
  <c r="S385" i="3"/>
  <c r="V384" i="3"/>
  <c r="U384" i="3"/>
  <c r="T384" i="3"/>
  <c r="S384" i="3"/>
  <c r="V383" i="3"/>
  <c r="U383" i="3"/>
  <c r="T383" i="3"/>
  <c r="S383" i="3"/>
  <c r="V382" i="3"/>
  <c r="U382" i="3"/>
  <c r="T382" i="3"/>
  <c r="S382" i="3"/>
  <c r="V381" i="3"/>
  <c r="U381" i="3"/>
  <c r="T381" i="3"/>
  <c r="S381" i="3"/>
  <c r="V380" i="3"/>
  <c r="U380" i="3"/>
  <c r="T380" i="3"/>
  <c r="S380" i="3"/>
  <c r="V379" i="3"/>
  <c r="U379" i="3"/>
  <c r="T379" i="3"/>
  <c r="S379" i="3"/>
  <c r="V378" i="3"/>
  <c r="U378" i="3"/>
  <c r="T378" i="3"/>
  <c r="S378" i="3"/>
  <c r="V377" i="3"/>
  <c r="U377" i="3"/>
  <c r="T377" i="3"/>
  <c r="S377" i="3"/>
  <c r="V376" i="3"/>
  <c r="U376" i="3"/>
  <c r="T376" i="3"/>
  <c r="S376" i="3"/>
  <c r="V375" i="3"/>
  <c r="U375" i="3"/>
  <c r="T375" i="3"/>
  <c r="S375" i="3"/>
  <c r="V374" i="3"/>
  <c r="U374" i="3"/>
  <c r="T374" i="3"/>
  <c r="S374" i="3"/>
  <c r="V373" i="3"/>
  <c r="U373" i="3"/>
  <c r="T373" i="3"/>
  <c r="S373" i="3"/>
  <c r="V372" i="3"/>
  <c r="U372" i="3"/>
  <c r="T372" i="3"/>
  <c r="S372" i="3"/>
  <c r="V335" i="3"/>
  <c r="U335" i="3"/>
  <c r="T335" i="3"/>
  <c r="S335" i="3"/>
  <c r="V334" i="3"/>
  <c r="U334" i="3"/>
  <c r="T334" i="3"/>
  <c r="S334" i="3"/>
  <c r="V333" i="3"/>
  <c r="U333" i="3"/>
  <c r="T333" i="3"/>
  <c r="S333" i="3"/>
  <c r="V332" i="3"/>
  <c r="U332" i="3"/>
  <c r="T332" i="3"/>
  <c r="S332" i="3"/>
  <c r="V331" i="3"/>
  <c r="U331" i="3"/>
  <c r="T331" i="3"/>
  <c r="S331" i="3"/>
  <c r="V330" i="3"/>
  <c r="U330" i="3"/>
  <c r="T330" i="3"/>
  <c r="S330" i="3"/>
  <c r="V329" i="3"/>
  <c r="U329" i="3"/>
  <c r="T329" i="3"/>
  <c r="S329" i="3"/>
  <c r="V328" i="3"/>
  <c r="U328" i="3"/>
  <c r="T328" i="3"/>
  <c r="S328" i="3"/>
  <c r="V327" i="3"/>
  <c r="U327" i="3"/>
  <c r="T327" i="3"/>
  <c r="S327" i="3"/>
  <c r="V326" i="3"/>
  <c r="U326" i="3"/>
  <c r="T326" i="3"/>
  <c r="S326" i="3"/>
  <c r="V325" i="3"/>
  <c r="U325" i="3"/>
  <c r="T325" i="3"/>
  <c r="S325" i="3"/>
  <c r="V324" i="3"/>
  <c r="U324" i="3"/>
  <c r="T324" i="3"/>
  <c r="S324" i="3"/>
  <c r="V323" i="3"/>
  <c r="U323" i="3"/>
  <c r="T323" i="3"/>
  <c r="S323" i="3"/>
  <c r="V322" i="3"/>
  <c r="U322" i="3"/>
  <c r="T322" i="3"/>
  <c r="S322" i="3"/>
  <c r="V321" i="3"/>
  <c r="U321" i="3"/>
  <c r="T321" i="3"/>
  <c r="S321" i="3"/>
  <c r="V320" i="3"/>
  <c r="U320" i="3"/>
  <c r="T320" i="3"/>
  <c r="S320" i="3"/>
  <c r="V319" i="3"/>
  <c r="U319" i="3"/>
  <c r="T319" i="3"/>
  <c r="S319" i="3"/>
  <c r="V318" i="3"/>
  <c r="U318" i="3"/>
  <c r="T318" i="3"/>
  <c r="S318" i="3"/>
  <c r="V317" i="3"/>
  <c r="U317" i="3"/>
  <c r="T317" i="3"/>
  <c r="S317" i="3"/>
  <c r="V316" i="3"/>
  <c r="U316" i="3"/>
  <c r="T316" i="3"/>
  <c r="S316" i="3"/>
  <c r="V315" i="3"/>
  <c r="U315" i="3"/>
  <c r="T315" i="3"/>
  <c r="S315" i="3"/>
  <c r="V314" i="3"/>
  <c r="U314" i="3"/>
  <c r="T314" i="3"/>
  <c r="S314" i="3"/>
  <c r="V313" i="3"/>
  <c r="U313" i="3"/>
  <c r="T313" i="3"/>
  <c r="S313" i="3"/>
  <c r="V312" i="3"/>
  <c r="U312" i="3"/>
  <c r="T312" i="3"/>
  <c r="S312" i="3"/>
  <c r="V311" i="3"/>
  <c r="U311" i="3"/>
  <c r="T311" i="3"/>
  <c r="S311" i="3"/>
  <c r="V310" i="3"/>
  <c r="U310" i="3"/>
  <c r="T310" i="3"/>
  <c r="S310" i="3"/>
  <c r="V309" i="3"/>
  <c r="U309" i="3"/>
  <c r="T309" i="3"/>
  <c r="S309" i="3"/>
  <c r="V308" i="3"/>
  <c r="U308" i="3"/>
  <c r="T308" i="3"/>
  <c r="S308" i="3"/>
  <c r="V307" i="3"/>
  <c r="U307" i="3"/>
  <c r="T307" i="3"/>
  <c r="S307" i="3"/>
  <c r="V306" i="3"/>
  <c r="U306" i="3"/>
  <c r="T306" i="3"/>
  <c r="S306" i="3"/>
  <c r="V305" i="3"/>
  <c r="U305" i="3"/>
  <c r="T305" i="3"/>
  <c r="S305" i="3"/>
  <c r="V268" i="3"/>
  <c r="U268" i="3"/>
  <c r="T268" i="3"/>
  <c r="S268" i="3"/>
  <c r="V267" i="3"/>
  <c r="U267" i="3"/>
  <c r="T267" i="3"/>
  <c r="S267" i="3"/>
  <c r="V266" i="3"/>
  <c r="U266" i="3"/>
  <c r="T266" i="3"/>
  <c r="S266" i="3"/>
  <c r="V265" i="3"/>
  <c r="U265" i="3"/>
  <c r="T265" i="3"/>
  <c r="S265" i="3"/>
  <c r="V264" i="3"/>
  <c r="U264" i="3"/>
  <c r="T264" i="3"/>
  <c r="S264" i="3"/>
  <c r="V263" i="3"/>
  <c r="U263" i="3"/>
  <c r="T263" i="3"/>
  <c r="S263" i="3"/>
  <c r="V262" i="3"/>
  <c r="U262" i="3"/>
  <c r="T262" i="3"/>
  <c r="S262" i="3"/>
  <c r="V261" i="3"/>
  <c r="U261" i="3"/>
  <c r="T261" i="3"/>
  <c r="S261" i="3"/>
  <c r="V260" i="3"/>
  <c r="U260" i="3"/>
  <c r="T260" i="3"/>
  <c r="S260" i="3"/>
  <c r="V259" i="3"/>
  <c r="U259" i="3"/>
  <c r="T259" i="3"/>
  <c r="S259" i="3"/>
  <c r="V258" i="3"/>
  <c r="U258" i="3"/>
  <c r="T258" i="3"/>
  <c r="S258" i="3"/>
  <c r="V257" i="3"/>
  <c r="U257" i="3"/>
  <c r="T257" i="3"/>
  <c r="S257" i="3"/>
  <c r="V256" i="3"/>
  <c r="U256" i="3"/>
  <c r="T256" i="3"/>
  <c r="S256" i="3"/>
  <c r="V255" i="3"/>
  <c r="U255" i="3"/>
  <c r="T255" i="3"/>
  <c r="S255" i="3"/>
  <c r="V254" i="3"/>
  <c r="U254" i="3"/>
  <c r="T254" i="3"/>
  <c r="S254" i="3"/>
  <c r="V253" i="3"/>
  <c r="U253" i="3"/>
  <c r="T253" i="3"/>
  <c r="S253" i="3"/>
  <c r="V252" i="3"/>
  <c r="U252" i="3"/>
  <c r="T252" i="3"/>
  <c r="S252" i="3"/>
  <c r="V251" i="3"/>
  <c r="U251" i="3"/>
  <c r="T251" i="3"/>
  <c r="S251" i="3"/>
  <c r="V250" i="3"/>
  <c r="U250" i="3"/>
  <c r="T250" i="3"/>
  <c r="S250" i="3"/>
  <c r="V249" i="3"/>
  <c r="U249" i="3"/>
  <c r="T249" i="3"/>
  <c r="S249" i="3"/>
  <c r="V248" i="3"/>
  <c r="U248" i="3"/>
  <c r="T248" i="3"/>
  <c r="S248" i="3"/>
  <c r="V247" i="3"/>
  <c r="U247" i="3"/>
  <c r="T247" i="3"/>
  <c r="S247" i="3"/>
  <c r="V246" i="3"/>
  <c r="U246" i="3"/>
  <c r="T246" i="3"/>
  <c r="S246" i="3"/>
  <c r="V245" i="3"/>
  <c r="U245" i="3"/>
  <c r="T245" i="3"/>
  <c r="S245" i="3"/>
  <c r="V244" i="3"/>
  <c r="U244" i="3"/>
  <c r="T244" i="3"/>
  <c r="S244" i="3"/>
  <c r="V243" i="3"/>
  <c r="U243" i="3"/>
  <c r="T243" i="3"/>
  <c r="S243" i="3"/>
  <c r="V242" i="3"/>
  <c r="U242" i="3"/>
  <c r="T242" i="3"/>
  <c r="S242" i="3"/>
  <c r="V241" i="3"/>
  <c r="U241" i="3"/>
  <c r="T241" i="3"/>
  <c r="S241" i="3"/>
  <c r="V240" i="3"/>
  <c r="U240" i="3"/>
  <c r="T240" i="3"/>
  <c r="S240" i="3"/>
  <c r="V239" i="3"/>
  <c r="U239" i="3"/>
  <c r="T239" i="3"/>
  <c r="S239" i="3"/>
  <c r="V238" i="3"/>
  <c r="U238" i="3"/>
  <c r="T238" i="3"/>
  <c r="S238" i="3"/>
  <c r="V234" i="3"/>
  <c r="U234" i="3"/>
  <c r="T234" i="3"/>
  <c r="S234" i="3"/>
  <c r="V233" i="3"/>
  <c r="U233" i="3"/>
  <c r="T233" i="3"/>
  <c r="S233" i="3"/>
  <c r="V232" i="3"/>
  <c r="U232" i="3"/>
  <c r="T232" i="3"/>
  <c r="S232" i="3"/>
  <c r="V231" i="3"/>
  <c r="U231" i="3"/>
  <c r="T231" i="3"/>
  <c r="S231" i="3"/>
  <c r="V230" i="3"/>
  <c r="U230" i="3"/>
  <c r="T230" i="3"/>
  <c r="S230" i="3"/>
  <c r="V229" i="3"/>
  <c r="U229" i="3"/>
  <c r="T229" i="3"/>
  <c r="S229" i="3"/>
  <c r="V228" i="3"/>
  <c r="U228" i="3"/>
  <c r="T228" i="3"/>
  <c r="S228" i="3"/>
  <c r="V227" i="3"/>
  <c r="U227" i="3"/>
  <c r="T227" i="3"/>
  <c r="S227" i="3"/>
  <c r="V226" i="3"/>
  <c r="U226" i="3"/>
  <c r="T226" i="3"/>
  <c r="S226" i="3"/>
  <c r="V225" i="3"/>
  <c r="U225" i="3"/>
  <c r="T225" i="3"/>
  <c r="S225" i="3"/>
  <c r="V224" i="3"/>
  <c r="U224" i="3"/>
  <c r="T224" i="3"/>
  <c r="S224" i="3"/>
  <c r="V223" i="3"/>
  <c r="U223" i="3"/>
  <c r="T223" i="3"/>
  <c r="S223" i="3"/>
  <c r="V222" i="3"/>
  <c r="U222" i="3"/>
  <c r="T222" i="3"/>
  <c r="S222" i="3"/>
  <c r="V221" i="3"/>
  <c r="U221" i="3"/>
  <c r="T221" i="3"/>
  <c r="S221" i="3"/>
  <c r="V220" i="3"/>
  <c r="U220" i="3"/>
  <c r="T220" i="3"/>
  <c r="S220" i="3"/>
  <c r="V219" i="3"/>
  <c r="U219" i="3"/>
  <c r="T219" i="3"/>
  <c r="S219" i="3"/>
  <c r="V218" i="3"/>
  <c r="U218" i="3"/>
  <c r="T218" i="3"/>
  <c r="S218" i="3"/>
  <c r="V217" i="3"/>
  <c r="U217" i="3"/>
  <c r="T217" i="3"/>
  <c r="S217" i="3"/>
  <c r="V216" i="3"/>
  <c r="U216" i="3"/>
  <c r="T216" i="3"/>
  <c r="S216" i="3"/>
  <c r="V215" i="3"/>
  <c r="U215" i="3"/>
  <c r="T215" i="3"/>
  <c r="S215" i="3"/>
  <c r="V214" i="3"/>
  <c r="U214" i="3"/>
  <c r="T214" i="3"/>
  <c r="S214" i="3"/>
  <c r="V213" i="3"/>
  <c r="U213" i="3"/>
  <c r="T213" i="3"/>
  <c r="S213" i="3"/>
  <c r="V212" i="3"/>
  <c r="U212" i="3"/>
  <c r="T212" i="3"/>
  <c r="S212" i="3"/>
  <c r="V211" i="3"/>
  <c r="U211" i="3"/>
  <c r="T211" i="3"/>
  <c r="S211" i="3"/>
  <c r="V210" i="3"/>
  <c r="U210" i="3"/>
  <c r="T210" i="3"/>
  <c r="S210" i="3"/>
  <c r="V209" i="3"/>
  <c r="U209" i="3"/>
  <c r="T209" i="3"/>
  <c r="S209" i="3"/>
  <c r="V208" i="3"/>
  <c r="U208" i="3"/>
  <c r="T208" i="3"/>
  <c r="S208" i="3"/>
  <c r="V207" i="3"/>
  <c r="U207" i="3"/>
  <c r="T207" i="3"/>
  <c r="S207" i="3"/>
  <c r="V206" i="3"/>
  <c r="U206" i="3"/>
  <c r="T206" i="3"/>
  <c r="S206" i="3"/>
  <c r="V205" i="3"/>
  <c r="U205" i="3"/>
  <c r="T205" i="3"/>
  <c r="S205" i="3"/>
  <c r="V204" i="3"/>
  <c r="U204" i="3"/>
  <c r="T204" i="3"/>
  <c r="S204" i="3"/>
  <c r="V167" i="3"/>
  <c r="U167" i="3"/>
  <c r="T167" i="3"/>
  <c r="S167" i="3"/>
  <c r="V166" i="3"/>
  <c r="U166" i="3"/>
  <c r="T166" i="3"/>
  <c r="S166" i="3"/>
  <c r="V165" i="3"/>
  <c r="U165" i="3"/>
  <c r="T165" i="3"/>
  <c r="S165" i="3"/>
  <c r="V164" i="3"/>
  <c r="U164" i="3"/>
  <c r="T164" i="3"/>
  <c r="S164" i="3"/>
  <c r="V163" i="3"/>
  <c r="U163" i="3"/>
  <c r="T163" i="3"/>
  <c r="S163" i="3"/>
  <c r="V162" i="3"/>
  <c r="U162" i="3"/>
  <c r="T162" i="3"/>
  <c r="S162" i="3"/>
  <c r="V161" i="3"/>
  <c r="U161" i="3"/>
  <c r="T161" i="3"/>
  <c r="S161" i="3"/>
  <c r="V160" i="3"/>
  <c r="U160" i="3"/>
  <c r="T160" i="3"/>
  <c r="S160" i="3"/>
  <c r="V159" i="3"/>
  <c r="U159" i="3"/>
  <c r="T159" i="3"/>
  <c r="S159" i="3"/>
  <c r="V158" i="3"/>
  <c r="U158" i="3"/>
  <c r="T158" i="3"/>
  <c r="S158" i="3"/>
  <c r="V157" i="3"/>
  <c r="U157" i="3"/>
  <c r="T157" i="3"/>
  <c r="S157" i="3"/>
  <c r="V156" i="3"/>
  <c r="U156" i="3"/>
  <c r="T156" i="3"/>
  <c r="S156" i="3"/>
  <c r="V155" i="3"/>
  <c r="U155" i="3"/>
  <c r="T155" i="3"/>
  <c r="S155" i="3"/>
  <c r="V154" i="3"/>
  <c r="U154" i="3"/>
  <c r="T154" i="3"/>
  <c r="S154" i="3"/>
  <c r="V153" i="3"/>
  <c r="U153" i="3"/>
  <c r="T153" i="3"/>
  <c r="S153" i="3"/>
  <c r="V152" i="3"/>
  <c r="U152" i="3"/>
  <c r="T152" i="3"/>
  <c r="S152" i="3"/>
  <c r="V151" i="3"/>
  <c r="U151" i="3"/>
  <c r="T151" i="3"/>
  <c r="S151" i="3"/>
  <c r="V150" i="3"/>
  <c r="U150" i="3"/>
  <c r="T150" i="3"/>
  <c r="S150" i="3"/>
  <c r="V149" i="3"/>
  <c r="U149" i="3"/>
  <c r="T149" i="3"/>
  <c r="S149" i="3"/>
  <c r="V148" i="3"/>
  <c r="U148" i="3"/>
  <c r="T148" i="3"/>
  <c r="S148" i="3"/>
  <c r="V147" i="3"/>
  <c r="U147" i="3"/>
  <c r="T147" i="3"/>
  <c r="S147" i="3"/>
  <c r="V146" i="3"/>
  <c r="U146" i="3"/>
  <c r="T146" i="3"/>
  <c r="S146" i="3"/>
  <c r="V145" i="3"/>
  <c r="U145" i="3"/>
  <c r="T145" i="3"/>
  <c r="S145" i="3"/>
  <c r="V144" i="3"/>
  <c r="U144" i="3"/>
  <c r="T144" i="3"/>
  <c r="S144" i="3"/>
  <c r="V143" i="3"/>
  <c r="U143" i="3"/>
  <c r="T143" i="3"/>
  <c r="S143" i="3"/>
  <c r="V142" i="3"/>
  <c r="U142" i="3"/>
  <c r="T142" i="3"/>
  <c r="S142" i="3"/>
  <c r="V141" i="3"/>
  <c r="U141" i="3"/>
  <c r="T141" i="3"/>
  <c r="S141" i="3"/>
  <c r="V140" i="3"/>
  <c r="U140" i="3"/>
  <c r="T140" i="3"/>
  <c r="S140" i="3"/>
  <c r="V139" i="3"/>
  <c r="U139" i="3"/>
  <c r="T139" i="3"/>
  <c r="S139" i="3"/>
  <c r="V138" i="3"/>
  <c r="U138" i="3"/>
  <c r="T138" i="3"/>
  <c r="S138" i="3"/>
  <c r="V137" i="3"/>
  <c r="U137" i="3"/>
  <c r="T137" i="3"/>
  <c r="S137" i="3"/>
  <c r="V100" i="3"/>
  <c r="U100" i="3"/>
  <c r="T100" i="3"/>
  <c r="S100" i="3"/>
  <c r="V99" i="3"/>
  <c r="U99" i="3"/>
  <c r="T99" i="3"/>
  <c r="S99" i="3"/>
  <c r="V98" i="3"/>
  <c r="U98" i="3"/>
  <c r="T98" i="3"/>
  <c r="S98" i="3"/>
  <c r="V97" i="3"/>
  <c r="U97" i="3"/>
  <c r="T97" i="3"/>
  <c r="S97" i="3"/>
  <c r="V96" i="3"/>
  <c r="U96" i="3"/>
  <c r="T96" i="3"/>
  <c r="S96" i="3"/>
  <c r="V95" i="3"/>
  <c r="U95" i="3"/>
  <c r="T95" i="3"/>
  <c r="S95" i="3"/>
  <c r="V94" i="3"/>
  <c r="U94" i="3"/>
  <c r="T94" i="3"/>
  <c r="S94" i="3"/>
  <c r="V93" i="3"/>
  <c r="U93" i="3"/>
  <c r="T93" i="3"/>
  <c r="S93" i="3"/>
  <c r="V92" i="3"/>
  <c r="U92" i="3"/>
  <c r="T92" i="3"/>
  <c r="S92" i="3"/>
  <c r="V91" i="3"/>
  <c r="U91" i="3"/>
  <c r="T91" i="3"/>
  <c r="S91" i="3"/>
  <c r="V90" i="3"/>
  <c r="U90" i="3"/>
  <c r="T90" i="3"/>
  <c r="S90" i="3"/>
  <c r="V89" i="3"/>
  <c r="U89" i="3"/>
  <c r="T89" i="3"/>
  <c r="S89" i="3"/>
  <c r="V88" i="3"/>
  <c r="U88" i="3"/>
  <c r="T88" i="3"/>
  <c r="S88" i="3"/>
  <c r="V87" i="3"/>
  <c r="U87" i="3"/>
  <c r="T87" i="3"/>
  <c r="S87" i="3"/>
  <c r="V86" i="3"/>
  <c r="U86" i="3"/>
  <c r="T86" i="3"/>
  <c r="S86" i="3"/>
  <c r="V85" i="3"/>
  <c r="U85" i="3"/>
  <c r="T85" i="3"/>
  <c r="S85" i="3"/>
  <c r="V84" i="3"/>
  <c r="U84" i="3"/>
  <c r="T84" i="3"/>
  <c r="S84" i="3"/>
  <c r="V83" i="3"/>
  <c r="U83" i="3"/>
  <c r="T83" i="3"/>
  <c r="S83" i="3"/>
  <c r="V82" i="3"/>
  <c r="U82" i="3"/>
  <c r="T82" i="3"/>
  <c r="S82" i="3"/>
  <c r="V81" i="3"/>
  <c r="U81" i="3"/>
  <c r="T81" i="3"/>
  <c r="S81" i="3"/>
  <c r="V80" i="3"/>
  <c r="U80" i="3"/>
  <c r="T80" i="3"/>
  <c r="S80" i="3"/>
  <c r="V79" i="3"/>
  <c r="U79" i="3"/>
  <c r="T79" i="3"/>
  <c r="S79" i="3"/>
  <c r="V78" i="3"/>
  <c r="U78" i="3"/>
  <c r="T78" i="3"/>
  <c r="S78" i="3"/>
  <c r="V77" i="3"/>
  <c r="U77" i="3"/>
  <c r="T77" i="3"/>
  <c r="S77" i="3"/>
  <c r="V76" i="3"/>
  <c r="U76" i="3"/>
  <c r="T76" i="3"/>
  <c r="S76" i="3"/>
  <c r="V75" i="3"/>
  <c r="U75" i="3"/>
  <c r="T75" i="3"/>
  <c r="S75" i="3"/>
  <c r="V74" i="3"/>
  <c r="U74" i="3"/>
  <c r="T74" i="3"/>
  <c r="S74" i="3"/>
  <c r="V73" i="3"/>
  <c r="U73" i="3"/>
  <c r="T73" i="3"/>
  <c r="S73" i="3"/>
  <c r="V72" i="3"/>
  <c r="U72" i="3"/>
  <c r="T72" i="3"/>
  <c r="S72" i="3"/>
  <c r="V71" i="3"/>
  <c r="U71" i="3"/>
  <c r="T71" i="3"/>
  <c r="S71" i="3"/>
  <c r="V70" i="3"/>
  <c r="U70" i="3"/>
  <c r="T70" i="3"/>
  <c r="S70" i="3"/>
  <c r="V34" i="3"/>
  <c r="U34" i="3"/>
  <c r="T34" i="3"/>
  <c r="S34" i="3"/>
  <c r="V33" i="3"/>
  <c r="U33" i="3"/>
  <c r="T33" i="3"/>
  <c r="S33" i="3"/>
  <c r="V32" i="3"/>
  <c r="U32" i="3"/>
  <c r="T32" i="3"/>
  <c r="S32" i="3"/>
  <c r="V31" i="3"/>
  <c r="U31" i="3"/>
  <c r="T31" i="3"/>
  <c r="S31" i="3"/>
  <c r="V30" i="3"/>
  <c r="U30" i="3"/>
  <c r="T30" i="3"/>
  <c r="S30" i="3"/>
  <c r="V29" i="3"/>
  <c r="U29" i="3"/>
  <c r="T29" i="3"/>
  <c r="S29" i="3"/>
  <c r="V28" i="3"/>
  <c r="U28" i="3"/>
  <c r="T28" i="3"/>
  <c r="S28" i="3"/>
  <c r="V27" i="3"/>
  <c r="U27" i="3"/>
  <c r="T27" i="3"/>
  <c r="S27" i="3"/>
  <c r="V26" i="3"/>
  <c r="U26" i="3"/>
  <c r="T26" i="3"/>
  <c r="S26" i="3"/>
  <c r="V25" i="3"/>
  <c r="U25" i="3"/>
  <c r="T25" i="3"/>
  <c r="S25" i="3"/>
  <c r="V24" i="3"/>
  <c r="U24" i="3"/>
  <c r="T24" i="3"/>
  <c r="S24" i="3"/>
  <c r="V23" i="3"/>
  <c r="U23" i="3"/>
  <c r="T23" i="3"/>
  <c r="S23" i="3"/>
  <c r="V22" i="3"/>
  <c r="U22" i="3"/>
  <c r="T22" i="3"/>
  <c r="S22" i="3"/>
  <c r="V21" i="3"/>
  <c r="U21" i="3"/>
  <c r="T21" i="3"/>
  <c r="S21" i="3"/>
  <c r="V20" i="3"/>
  <c r="U20" i="3"/>
  <c r="T20" i="3"/>
  <c r="S20" i="3"/>
  <c r="V19" i="3"/>
  <c r="U19" i="3"/>
  <c r="T19" i="3"/>
  <c r="S19" i="3"/>
  <c r="V18" i="3"/>
  <c r="U18" i="3"/>
  <c r="T18" i="3"/>
  <c r="S18" i="3"/>
  <c r="V17" i="3"/>
  <c r="U17" i="3"/>
  <c r="T17" i="3"/>
  <c r="S17" i="3"/>
  <c r="V16" i="3"/>
  <c r="U16" i="3"/>
  <c r="T16" i="3"/>
  <c r="S16" i="3"/>
  <c r="V15" i="3"/>
  <c r="U15" i="3"/>
  <c r="T15" i="3"/>
  <c r="S15" i="3"/>
  <c r="V14" i="3"/>
  <c r="U14" i="3"/>
  <c r="T14" i="3"/>
  <c r="S14" i="3"/>
  <c r="V13" i="3"/>
  <c r="U13" i="3"/>
  <c r="T13" i="3"/>
  <c r="S13" i="3"/>
  <c r="V12" i="3"/>
  <c r="U12" i="3"/>
  <c r="T12" i="3"/>
  <c r="S12" i="3"/>
  <c r="V11" i="3"/>
  <c r="U11" i="3"/>
  <c r="T11" i="3"/>
  <c r="S11" i="3"/>
  <c r="V10" i="3"/>
  <c r="U10" i="3"/>
  <c r="T10" i="3"/>
  <c r="S10" i="3"/>
  <c r="V9" i="3"/>
  <c r="U9" i="3"/>
  <c r="T9" i="3"/>
  <c r="S9" i="3"/>
  <c r="V8" i="3"/>
  <c r="U8" i="3"/>
  <c r="T8" i="3"/>
  <c r="S8" i="3"/>
  <c r="V7" i="3"/>
  <c r="U7" i="3"/>
  <c r="T7" i="3"/>
  <c r="S7" i="3"/>
  <c r="V6" i="3"/>
  <c r="U6" i="3"/>
  <c r="T6" i="3"/>
  <c r="S6" i="3"/>
  <c r="V5" i="3"/>
  <c r="U5" i="3"/>
  <c r="T5" i="3"/>
  <c r="S5" i="3"/>
  <c r="V4" i="3"/>
  <c r="U4" i="3"/>
  <c r="T4" i="3"/>
  <c r="S4" i="3"/>
  <c r="V368" i="3"/>
  <c r="U368" i="3"/>
  <c r="T368" i="3"/>
  <c r="S368" i="3"/>
  <c r="V367" i="3"/>
  <c r="U367" i="3"/>
  <c r="T367" i="3"/>
  <c r="S367" i="3"/>
  <c r="V366" i="3"/>
  <c r="U366" i="3"/>
  <c r="T366" i="3"/>
  <c r="S366" i="3"/>
  <c r="V365" i="3"/>
  <c r="U365" i="3"/>
  <c r="T365" i="3"/>
  <c r="S365" i="3"/>
  <c r="V364" i="3"/>
  <c r="U364" i="3"/>
  <c r="T364" i="3"/>
  <c r="S364" i="3"/>
  <c r="V363" i="3"/>
  <c r="U363" i="3"/>
  <c r="T363" i="3"/>
  <c r="S363" i="3"/>
  <c r="V362" i="3"/>
  <c r="U362" i="3"/>
  <c r="T362" i="3"/>
  <c r="S362" i="3"/>
  <c r="V361" i="3"/>
  <c r="U361" i="3"/>
  <c r="T361" i="3"/>
  <c r="S361" i="3"/>
  <c r="V360" i="3"/>
  <c r="U360" i="3"/>
  <c r="T360" i="3"/>
  <c r="S360" i="3"/>
  <c r="V359" i="3"/>
  <c r="U359" i="3"/>
  <c r="T359" i="3"/>
  <c r="S359" i="3"/>
  <c r="V358" i="3"/>
  <c r="U358" i="3"/>
  <c r="T358" i="3"/>
  <c r="S358" i="3"/>
  <c r="V357" i="3"/>
  <c r="U357" i="3"/>
  <c r="T357" i="3"/>
  <c r="S357" i="3"/>
  <c r="V356" i="3"/>
  <c r="U356" i="3"/>
  <c r="T356" i="3"/>
  <c r="S356" i="3"/>
  <c r="V355" i="3"/>
  <c r="U355" i="3"/>
  <c r="T355" i="3"/>
  <c r="S355" i="3"/>
  <c r="V354" i="3"/>
  <c r="U354" i="3"/>
  <c r="T354" i="3"/>
  <c r="S354" i="3"/>
  <c r="V353" i="3"/>
  <c r="U353" i="3"/>
  <c r="T353" i="3"/>
  <c r="S353" i="3"/>
  <c r="V352" i="3"/>
  <c r="U352" i="3"/>
  <c r="T352" i="3"/>
  <c r="S352" i="3"/>
  <c r="V351" i="3"/>
  <c r="U351" i="3"/>
  <c r="T351" i="3"/>
  <c r="S351" i="3"/>
  <c r="V350" i="3"/>
  <c r="U350" i="3"/>
  <c r="T350" i="3"/>
  <c r="S350" i="3"/>
  <c r="V349" i="3"/>
  <c r="U349" i="3"/>
  <c r="T349" i="3"/>
  <c r="S349" i="3"/>
  <c r="V348" i="3"/>
  <c r="U348" i="3"/>
  <c r="T348" i="3"/>
  <c r="S348" i="3"/>
  <c r="V347" i="3"/>
  <c r="U347" i="3"/>
  <c r="T347" i="3"/>
  <c r="S347" i="3"/>
  <c r="V346" i="3"/>
  <c r="U346" i="3"/>
  <c r="T346" i="3"/>
  <c r="U345" i="3"/>
  <c r="T345" i="3"/>
  <c r="S345" i="3"/>
  <c r="V344" i="3"/>
  <c r="U344" i="3"/>
  <c r="T344" i="3"/>
  <c r="U343" i="3"/>
  <c r="T343" i="3"/>
  <c r="S343" i="3"/>
  <c r="V342" i="3"/>
  <c r="U342" i="3"/>
  <c r="T342" i="3"/>
  <c r="U341" i="3"/>
  <c r="T341" i="3"/>
  <c r="S341" i="3"/>
  <c r="V340" i="3"/>
  <c r="U340" i="3"/>
  <c r="T340" i="3"/>
  <c r="T339" i="3"/>
  <c r="S339" i="3"/>
  <c r="V301" i="3"/>
  <c r="U301" i="3"/>
  <c r="T301" i="3"/>
  <c r="S301" i="3"/>
  <c r="V300" i="3"/>
  <c r="U300" i="3"/>
  <c r="T300" i="3"/>
  <c r="S300" i="3"/>
  <c r="V299" i="3"/>
  <c r="U299" i="3"/>
  <c r="T299" i="3"/>
  <c r="S299" i="3"/>
  <c r="V298" i="3"/>
  <c r="U298" i="3"/>
  <c r="T298" i="3"/>
  <c r="S298" i="3"/>
  <c r="V297" i="3"/>
  <c r="U297" i="3"/>
  <c r="T297" i="3"/>
  <c r="S297" i="3"/>
  <c r="V296" i="3"/>
  <c r="U296" i="3"/>
  <c r="T296" i="3"/>
  <c r="S296" i="3"/>
  <c r="V295" i="3"/>
  <c r="U295" i="3"/>
  <c r="T295" i="3"/>
  <c r="S295" i="3"/>
  <c r="V294" i="3"/>
  <c r="U294" i="3"/>
  <c r="T294" i="3"/>
  <c r="S294" i="3"/>
  <c r="V293" i="3"/>
  <c r="U293" i="3"/>
  <c r="T293" i="3"/>
  <c r="S293" i="3"/>
  <c r="V292" i="3"/>
  <c r="U292" i="3"/>
  <c r="T292" i="3"/>
  <c r="S292" i="3"/>
  <c r="V291" i="3"/>
  <c r="U291" i="3"/>
  <c r="T291" i="3"/>
  <c r="S291" i="3"/>
  <c r="V290" i="3"/>
  <c r="U290" i="3"/>
  <c r="T290" i="3"/>
  <c r="S290" i="3"/>
  <c r="V289" i="3"/>
  <c r="U289" i="3"/>
  <c r="T289" i="3"/>
  <c r="S289" i="3"/>
  <c r="V288" i="3"/>
  <c r="U288" i="3"/>
  <c r="T288" i="3"/>
  <c r="S288" i="3"/>
  <c r="V287" i="3"/>
  <c r="U287" i="3"/>
  <c r="T287" i="3"/>
  <c r="S287" i="3"/>
  <c r="V286" i="3"/>
  <c r="U286" i="3"/>
  <c r="T286" i="3"/>
  <c r="S286" i="3"/>
  <c r="V285" i="3"/>
  <c r="U285" i="3"/>
  <c r="T285" i="3"/>
  <c r="S285" i="3"/>
  <c r="V284" i="3"/>
  <c r="U284" i="3"/>
  <c r="T284" i="3"/>
  <c r="S284" i="3"/>
  <c r="V283" i="3"/>
  <c r="U283" i="3"/>
  <c r="T283" i="3"/>
  <c r="S283" i="3"/>
  <c r="V282" i="3"/>
  <c r="U282" i="3"/>
  <c r="T282" i="3"/>
  <c r="S282" i="3"/>
  <c r="V281" i="3"/>
  <c r="U281" i="3"/>
  <c r="T281" i="3"/>
  <c r="S281" i="3"/>
  <c r="V280" i="3"/>
  <c r="U280" i="3"/>
  <c r="T280" i="3"/>
  <c r="S280" i="3"/>
  <c r="V279" i="3"/>
  <c r="U279" i="3"/>
  <c r="T279" i="3"/>
  <c r="S279" i="3"/>
  <c r="V278" i="3"/>
  <c r="U278" i="3"/>
  <c r="T278" i="3"/>
  <c r="S278" i="3"/>
  <c r="V277" i="3"/>
  <c r="U277" i="3"/>
  <c r="T277" i="3"/>
  <c r="S277" i="3"/>
  <c r="V276" i="3"/>
  <c r="U276" i="3"/>
  <c r="T276" i="3"/>
  <c r="S276" i="3"/>
  <c r="V275" i="3"/>
  <c r="U275" i="3"/>
  <c r="T275" i="3"/>
  <c r="S275" i="3"/>
  <c r="V274" i="3"/>
  <c r="U274" i="3"/>
  <c r="T274" i="3"/>
  <c r="S274" i="3"/>
  <c r="V273" i="3"/>
  <c r="U273" i="3"/>
  <c r="T273" i="3"/>
  <c r="S273" i="3"/>
  <c r="V272" i="3"/>
  <c r="U272" i="3"/>
  <c r="T272" i="3"/>
  <c r="S272" i="3"/>
  <c r="V200" i="3"/>
  <c r="U200" i="3"/>
  <c r="T200" i="3"/>
  <c r="S200" i="3"/>
  <c r="V199" i="3"/>
  <c r="U199" i="3"/>
  <c r="T199" i="3"/>
  <c r="S199" i="3"/>
  <c r="V198" i="3"/>
  <c r="U198" i="3"/>
  <c r="T198" i="3"/>
  <c r="S198" i="3"/>
  <c r="V197" i="3"/>
  <c r="U197" i="3"/>
  <c r="T197" i="3"/>
  <c r="S197" i="3"/>
  <c r="V196" i="3"/>
  <c r="U196" i="3"/>
  <c r="T196" i="3"/>
  <c r="S196" i="3"/>
  <c r="V195" i="3"/>
  <c r="U195" i="3"/>
  <c r="T195" i="3"/>
  <c r="S195" i="3"/>
  <c r="V194" i="3"/>
  <c r="U194" i="3"/>
  <c r="T194" i="3"/>
  <c r="S194" i="3"/>
  <c r="V193" i="3"/>
  <c r="U193" i="3"/>
  <c r="T193" i="3"/>
  <c r="S193" i="3"/>
  <c r="V192" i="3"/>
  <c r="U192" i="3"/>
  <c r="T192" i="3"/>
  <c r="S192" i="3"/>
  <c r="V191" i="3"/>
  <c r="U191" i="3"/>
  <c r="T191" i="3"/>
  <c r="S191" i="3"/>
  <c r="V190" i="3"/>
  <c r="U190" i="3"/>
  <c r="T190" i="3"/>
  <c r="S190" i="3"/>
  <c r="V189" i="3"/>
  <c r="U189" i="3"/>
  <c r="T189" i="3"/>
  <c r="S189" i="3"/>
  <c r="V188" i="3"/>
  <c r="U188" i="3"/>
  <c r="T188" i="3"/>
  <c r="S188" i="3"/>
  <c r="V187" i="3"/>
  <c r="U187" i="3"/>
  <c r="T187" i="3"/>
  <c r="S187" i="3"/>
  <c r="V186" i="3"/>
  <c r="U186" i="3"/>
  <c r="T186" i="3"/>
  <c r="S186" i="3"/>
  <c r="V185" i="3"/>
  <c r="U185" i="3"/>
  <c r="T185" i="3"/>
  <c r="S185" i="3"/>
  <c r="V184" i="3"/>
  <c r="U184" i="3"/>
  <c r="T184" i="3"/>
  <c r="S184" i="3"/>
  <c r="V183" i="3"/>
  <c r="U183" i="3"/>
  <c r="T183" i="3"/>
  <c r="S183" i="3"/>
  <c r="V182" i="3"/>
  <c r="U182" i="3"/>
  <c r="T182" i="3"/>
  <c r="S182" i="3"/>
  <c r="V181" i="3"/>
  <c r="U181" i="3"/>
  <c r="T181" i="3"/>
  <c r="S181" i="3"/>
  <c r="V180" i="3"/>
  <c r="U180" i="3"/>
  <c r="T180" i="3"/>
  <c r="S180" i="3"/>
  <c r="V179" i="3"/>
  <c r="U179" i="3"/>
  <c r="T179" i="3"/>
  <c r="S179" i="3"/>
  <c r="V178" i="3"/>
  <c r="U178" i="3"/>
  <c r="T178" i="3"/>
  <c r="V177" i="3"/>
  <c r="T177" i="3"/>
  <c r="S177" i="3"/>
  <c r="V176" i="3"/>
  <c r="U176" i="3"/>
  <c r="T176" i="3"/>
  <c r="V175" i="3"/>
  <c r="T175" i="3"/>
  <c r="S175" i="3"/>
  <c r="V174" i="3"/>
  <c r="U174" i="3"/>
  <c r="V173" i="3"/>
  <c r="T173" i="3"/>
  <c r="S173" i="3"/>
  <c r="V172" i="3"/>
  <c r="U172" i="3"/>
  <c r="V171" i="3"/>
  <c r="T171" i="3"/>
  <c r="S171"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04" i="3"/>
  <c r="AC133" i="3"/>
  <c r="AC132" i="3"/>
  <c r="AC131" i="3"/>
  <c r="AC130" i="3"/>
  <c r="AC129" i="3"/>
  <c r="AC128" i="3"/>
  <c r="AC127" i="3"/>
  <c r="AC126" i="3"/>
  <c r="AC125" i="3"/>
  <c r="AC124" i="3"/>
  <c r="AC123" i="3"/>
  <c r="AC122" i="3"/>
  <c r="AC121" i="3"/>
  <c r="AC120" i="3"/>
  <c r="AC119" i="3"/>
  <c r="AC118" i="3"/>
  <c r="AC117" i="3"/>
  <c r="AC116" i="3"/>
  <c r="AC115" i="3"/>
  <c r="AC114" i="3"/>
  <c r="AC113" i="3"/>
  <c r="AC112" i="3"/>
  <c r="AC105" i="3"/>
  <c r="AC106" i="3"/>
  <c r="AC107" i="3"/>
  <c r="AC108" i="3"/>
  <c r="AC109" i="3"/>
  <c r="AC110" i="3"/>
  <c r="AC111" i="3"/>
  <c r="AC104" i="3"/>
  <c r="AB133" i="3"/>
  <c r="AB132" i="3"/>
  <c r="AB131" i="3"/>
  <c r="AB130" i="3"/>
  <c r="AB129" i="3"/>
  <c r="AB128" i="3"/>
  <c r="AB127" i="3"/>
  <c r="AB126" i="3"/>
  <c r="AB125" i="3"/>
  <c r="AB124" i="3"/>
  <c r="AB123" i="3"/>
  <c r="AB122" i="3"/>
  <c r="AB121" i="3"/>
  <c r="AB120" i="3"/>
  <c r="AB119" i="3"/>
  <c r="AB105" i="3"/>
  <c r="AB106" i="3"/>
  <c r="AB107" i="3"/>
  <c r="AB108" i="3"/>
  <c r="AB109" i="3"/>
  <c r="AB110" i="3"/>
  <c r="AB111" i="3"/>
  <c r="AB112" i="3"/>
  <c r="AB113" i="3"/>
  <c r="AB104" i="3"/>
  <c r="V112" i="3"/>
  <c r="V113" i="3"/>
  <c r="V114" i="3"/>
  <c r="V115" i="3"/>
  <c r="V116" i="3"/>
  <c r="V117" i="3"/>
  <c r="V118" i="3"/>
  <c r="V119" i="3"/>
  <c r="V120" i="3"/>
  <c r="V121" i="3"/>
  <c r="V122" i="3"/>
  <c r="V123" i="3"/>
  <c r="V124" i="3"/>
  <c r="V125" i="3"/>
  <c r="V126" i="3"/>
  <c r="V127" i="3"/>
  <c r="V128" i="3"/>
  <c r="V129" i="3"/>
  <c r="V130" i="3"/>
  <c r="V131" i="3"/>
  <c r="V132" i="3"/>
  <c r="V133" i="3"/>
  <c r="V105" i="3"/>
  <c r="V106" i="3"/>
  <c r="V107" i="3"/>
  <c r="V108" i="3"/>
  <c r="V109" i="3"/>
  <c r="V110" i="3"/>
  <c r="V111" i="3"/>
  <c r="V104" i="3"/>
  <c r="T123" i="3"/>
  <c r="T124" i="3"/>
  <c r="T125" i="3"/>
  <c r="T126" i="3"/>
  <c r="T127" i="3"/>
  <c r="T128" i="3"/>
  <c r="T129" i="3"/>
  <c r="T130" i="3"/>
  <c r="T131" i="3"/>
  <c r="T132" i="3"/>
  <c r="T133" i="3"/>
  <c r="T105" i="3"/>
  <c r="T106" i="3"/>
  <c r="T107" i="3"/>
  <c r="T108" i="3"/>
  <c r="T109" i="3"/>
  <c r="T110" i="3"/>
  <c r="T111" i="3"/>
  <c r="T112" i="3"/>
  <c r="T113" i="3"/>
  <c r="T114" i="3"/>
  <c r="T115" i="3"/>
  <c r="T116" i="3"/>
  <c r="T117" i="3"/>
  <c r="T118" i="3"/>
  <c r="T119" i="3"/>
  <c r="T120" i="3"/>
  <c r="T121" i="3"/>
  <c r="T122" i="3"/>
  <c r="T104" i="3"/>
  <c r="U339" i="3" l="1"/>
  <c r="S172" i="3"/>
  <c r="S174" i="3"/>
  <c r="K121" i="3"/>
  <c r="K122" i="3"/>
  <c r="K123" i="3"/>
  <c r="K124" i="3"/>
  <c r="K125" i="3"/>
  <c r="K126" i="3"/>
  <c r="K127" i="3"/>
  <c r="K128" i="3"/>
  <c r="K129" i="3"/>
  <c r="K130" i="3"/>
  <c r="K131" i="3"/>
  <c r="K132" i="3"/>
  <c r="K133" i="3"/>
  <c r="K111" i="3"/>
  <c r="K110" i="3"/>
  <c r="K109" i="3"/>
  <c r="K108" i="3"/>
  <c r="K107" i="3"/>
  <c r="K106" i="3"/>
  <c r="K105" i="3"/>
  <c r="K104" i="3"/>
  <c r="J115" i="3"/>
  <c r="J116" i="3"/>
  <c r="J117" i="3"/>
  <c r="J118" i="3"/>
  <c r="J119" i="3"/>
  <c r="J120" i="3"/>
  <c r="J121" i="3"/>
  <c r="J122" i="3"/>
  <c r="J123" i="3"/>
  <c r="J124" i="3"/>
  <c r="J125" i="3"/>
  <c r="J126" i="3"/>
  <c r="J127" i="3"/>
  <c r="J128" i="3"/>
  <c r="J129" i="3"/>
  <c r="J130" i="3"/>
  <c r="J131" i="3"/>
  <c r="J132" i="3"/>
  <c r="J133" i="3"/>
  <c r="J111" i="3"/>
  <c r="J110" i="3"/>
  <c r="J109" i="3"/>
  <c r="J108" i="3"/>
  <c r="J107" i="3"/>
  <c r="J106" i="3"/>
  <c r="J105" i="3"/>
  <c r="J104" i="3"/>
  <c r="E121" i="3"/>
  <c r="E122" i="3"/>
  <c r="E123" i="3"/>
  <c r="E124" i="3"/>
  <c r="E125" i="3"/>
  <c r="E126" i="3"/>
  <c r="E127" i="3"/>
  <c r="E128" i="3"/>
  <c r="E129" i="3"/>
  <c r="E130" i="3"/>
  <c r="E131" i="3"/>
  <c r="E132" i="3"/>
  <c r="E133" i="3"/>
  <c r="E111" i="3"/>
  <c r="F111" i="3" s="1"/>
  <c r="E110" i="3"/>
  <c r="E109" i="3"/>
  <c r="F109" i="3" s="1"/>
  <c r="E108" i="3"/>
  <c r="E107" i="3"/>
  <c r="F107" i="3" s="1"/>
  <c r="E106" i="3"/>
  <c r="E105" i="3"/>
  <c r="F105" i="3" s="1"/>
  <c r="E104" i="3"/>
  <c r="D120" i="3"/>
  <c r="D121" i="3"/>
  <c r="D122" i="3"/>
  <c r="D123" i="3"/>
  <c r="D124" i="3"/>
  <c r="D125" i="3"/>
  <c r="D126" i="3"/>
  <c r="D127" i="3"/>
  <c r="D128" i="3"/>
  <c r="D129" i="3"/>
  <c r="D130" i="3"/>
  <c r="D131" i="3"/>
  <c r="D132" i="3"/>
  <c r="D133" i="3"/>
  <c r="D111" i="3"/>
  <c r="D110" i="3"/>
  <c r="D109" i="3"/>
  <c r="D108" i="3"/>
  <c r="D107" i="3"/>
  <c r="D106" i="3"/>
  <c r="D105" i="3"/>
  <c r="D104" i="3"/>
  <c r="F114" i="3"/>
  <c r="J113" i="3"/>
  <c r="J114" i="3"/>
  <c r="K113" i="3"/>
  <c r="L113" i="3" s="1"/>
  <c r="K114" i="3"/>
  <c r="K115" i="3"/>
  <c r="L115" i="3" s="1"/>
  <c r="K116" i="3"/>
  <c r="K117" i="3"/>
  <c r="L117" i="3" s="1"/>
  <c r="K118" i="3"/>
  <c r="L118" i="3" s="1"/>
  <c r="K119" i="3"/>
  <c r="L119" i="3" s="1"/>
  <c r="K120" i="3"/>
  <c r="K112" i="3"/>
  <c r="J112" i="3"/>
  <c r="E113" i="3"/>
  <c r="F113" i="3" s="1"/>
  <c r="E114" i="3"/>
  <c r="E115" i="3"/>
  <c r="E116" i="3"/>
  <c r="E117" i="3"/>
  <c r="F117" i="3" s="1"/>
  <c r="E118" i="3"/>
  <c r="F118" i="3" s="1"/>
  <c r="E119" i="3"/>
  <c r="E120" i="3"/>
  <c r="D113" i="3"/>
  <c r="D114" i="3"/>
  <c r="D115" i="3"/>
  <c r="D116" i="3"/>
  <c r="D117" i="3"/>
  <c r="D118" i="3"/>
  <c r="D119" i="3"/>
  <c r="E112" i="3"/>
  <c r="F112" i="3" s="1"/>
  <c r="D112" i="3"/>
  <c r="G114" i="3"/>
  <c r="S114" i="3" s="1"/>
  <c r="AG368" i="3"/>
  <c r="AF368" i="3"/>
  <c r="AA368" i="3"/>
  <c r="Z368" i="3"/>
  <c r="Y368" i="3"/>
  <c r="X368" i="3"/>
  <c r="W368" i="3"/>
  <c r="AG367" i="3"/>
  <c r="AF367" i="3"/>
  <c r="AA367" i="3"/>
  <c r="Z367" i="3"/>
  <c r="Y367" i="3"/>
  <c r="X367" i="3"/>
  <c r="W367" i="3"/>
  <c r="AG366" i="3"/>
  <c r="AF366" i="3"/>
  <c r="AA366" i="3"/>
  <c r="Z366" i="3"/>
  <c r="Y366" i="3"/>
  <c r="X366" i="3"/>
  <c r="W366" i="3"/>
  <c r="AG365" i="3"/>
  <c r="AF365" i="3"/>
  <c r="AA365" i="3"/>
  <c r="Z365" i="3"/>
  <c r="Y365" i="3"/>
  <c r="X365" i="3"/>
  <c r="W365" i="3"/>
  <c r="AG364" i="3"/>
  <c r="AF364" i="3"/>
  <c r="AA364" i="3"/>
  <c r="Z364" i="3"/>
  <c r="Y364" i="3"/>
  <c r="X364" i="3"/>
  <c r="W364" i="3"/>
  <c r="AG363" i="3"/>
  <c r="AF363" i="3"/>
  <c r="AA363" i="3"/>
  <c r="Z363" i="3"/>
  <c r="Y363" i="3"/>
  <c r="X363" i="3"/>
  <c r="W363" i="3"/>
  <c r="AG362" i="3"/>
  <c r="AF362" i="3"/>
  <c r="AA362" i="3"/>
  <c r="Z362" i="3"/>
  <c r="Y362" i="3"/>
  <c r="X362" i="3"/>
  <c r="W362" i="3"/>
  <c r="AG361" i="3"/>
  <c r="AF361" i="3"/>
  <c r="AA361" i="3"/>
  <c r="Z361" i="3"/>
  <c r="Y361" i="3"/>
  <c r="X361" i="3"/>
  <c r="W361" i="3"/>
  <c r="AG360" i="3"/>
  <c r="AF360" i="3"/>
  <c r="AA360" i="3"/>
  <c r="Z360" i="3"/>
  <c r="Y360" i="3"/>
  <c r="X360" i="3"/>
  <c r="W360" i="3"/>
  <c r="AG359" i="3"/>
  <c r="AF359" i="3"/>
  <c r="AA359" i="3"/>
  <c r="Z359" i="3"/>
  <c r="Y359" i="3"/>
  <c r="X359" i="3"/>
  <c r="W359" i="3"/>
  <c r="AG358" i="3"/>
  <c r="AF358" i="3"/>
  <c r="AA358" i="3"/>
  <c r="Z358" i="3"/>
  <c r="Y358" i="3"/>
  <c r="X358" i="3"/>
  <c r="W358" i="3"/>
  <c r="AG357" i="3"/>
  <c r="AF357" i="3"/>
  <c r="AA357" i="3"/>
  <c r="Z357" i="3"/>
  <c r="Y357" i="3"/>
  <c r="X357" i="3"/>
  <c r="W357" i="3"/>
  <c r="AG356" i="3"/>
  <c r="AF356" i="3"/>
  <c r="AA356" i="3"/>
  <c r="Z356" i="3"/>
  <c r="Y356" i="3"/>
  <c r="X356" i="3"/>
  <c r="W356" i="3"/>
  <c r="AG355" i="3"/>
  <c r="AF355" i="3"/>
  <c r="AA355" i="3"/>
  <c r="Z355" i="3"/>
  <c r="Y355" i="3"/>
  <c r="X355" i="3"/>
  <c r="W355" i="3"/>
  <c r="AG354" i="3"/>
  <c r="AF354" i="3"/>
  <c r="AA354" i="3"/>
  <c r="Z354" i="3"/>
  <c r="Y354" i="3"/>
  <c r="X354" i="3"/>
  <c r="W354" i="3"/>
  <c r="AG353" i="3"/>
  <c r="AF353" i="3"/>
  <c r="AA353" i="3"/>
  <c r="Z353" i="3"/>
  <c r="Y353" i="3"/>
  <c r="X353" i="3"/>
  <c r="W353" i="3"/>
  <c r="AG352" i="3"/>
  <c r="AF352" i="3"/>
  <c r="AA352" i="3"/>
  <c r="Z352" i="3"/>
  <c r="Y352" i="3"/>
  <c r="X352" i="3"/>
  <c r="W352" i="3"/>
  <c r="AG351" i="3"/>
  <c r="AF351" i="3"/>
  <c r="AA351" i="3"/>
  <c r="Z351" i="3"/>
  <c r="Y351" i="3"/>
  <c r="X351" i="3"/>
  <c r="W351" i="3"/>
  <c r="AG350" i="3"/>
  <c r="AF350" i="3"/>
  <c r="AA350" i="3"/>
  <c r="Z350" i="3"/>
  <c r="Y350" i="3"/>
  <c r="X350" i="3"/>
  <c r="W350" i="3"/>
  <c r="AG349" i="3"/>
  <c r="AF349" i="3"/>
  <c r="AA349" i="3"/>
  <c r="Z349" i="3"/>
  <c r="Y349" i="3"/>
  <c r="X349" i="3"/>
  <c r="W349" i="3"/>
  <c r="AG348" i="3"/>
  <c r="AF348" i="3"/>
  <c r="AA348" i="3"/>
  <c r="Z348" i="3"/>
  <c r="Y348" i="3"/>
  <c r="X348" i="3"/>
  <c r="W348" i="3"/>
  <c r="AG347" i="3"/>
  <c r="AF347" i="3"/>
  <c r="AA347" i="3"/>
  <c r="Z347" i="3"/>
  <c r="Y347" i="3"/>
  <c r="X347" i="3"/>
  <c r="W347" i="3"/>
  <c r="AG346" i="3"/>
  <c r="AF346" i="3"/>
  <c r="AA346" i="3"/>
  <c r="Z346" i="3"/>
  <c r="Y346" i="3"/>
  <c r="X346" i="3"/>
  <c r="W346" i="3"/>
  <c r="AG345" i="3"/>
  <c r="AF345" i="3"/>
  <c r="AA345" i="3"/>
  <c r="Z345" i="3"/>
  <c r="Y345" i="3"/>
  <c r="X345" i="3"/>
  <c r="W345" i="3"/>
  <c r="AG344" i="3"/>
  <c r="AF344" i="3"/>
  <c r="AA344" i="3"/>
  <c r="Z344" i="3"/>
  <c r="Y344" i="3"/>
  <c r="X344" i="3"/>
  <c r="W344" i="3"/>
  <c r="AG343" i="3"/>
  <c r="AF343" i="3"/>
  <c r="AA343" i="3"/>
  <c r="Z343" i="3"/>
  <c r="Y343" i="3"/>
  <c r="X343" i="3"/>
  <c r="W343" i="3"/>
  <c r="AG342" i="3"/>
  <c r="AF342" i="3"/>
  <c r="AA342" i="3"/>
  <c r="Z342" i="3"/>
  <c r="Y342" i="3"/>
  <c r="X342" i="3"/>
  <c r="W342" i="3"/>
  <c r="AG341" i="3"/>
  <c r="AF341" i="3"/>
  <c r="AA341" i="3"/>
  <c r="Z341" i="3"/>
  <c r="Y341" i="3"/>
  <c r="X341" i="3"/>
  <c r="W341" i="3"/>
  <c r="AG340" i="3"/>
  <c r="AF340" i="3"/>
  <c r="AA340" i="3"/>
  <c r="Z340" i="3"/>
  <c r="Y340" i="3"/>
  <c r="X340" i="3"/>
  <c r="W340" i="3"/>
  <c r="AG339" i="3"/>
  <c r="AF339" i="3"/>
  <c r="AA339" i="3"/>
  <c r="Z339" i="3"/>
  <c r="Y339" i="3"/>
  <c r="X339" i="3"/>
  <c r="W339" i="3"/>
  <c r="AG402" i="3"/>
  <c r="AF402" i="3"/>
  <c r="AA402" i="3"/>
  <c r="Z402" i="3"/>
  <c r="Y402" i="3"/>
  <c r="X402" i="3"/>
  <c r="W402" i="3"/>
  <c r="AG401" i="3"/>
  <c r="AF401" i="3"/>
  <c r="AA401" i="3"/>
  <c r="Z401" i="3"/>
  <c r="Y401" i="3"/>
  <c r="X401" i="3"/>
  <c r="W401" i="3"/>
  <c r="AG400" i="3"/>
  <c r="AF400" i="3"/>
  <c r="AA400" i="3"/>
  <c r="Z400" i="3"/>
  <c r="Y400" i="3"/>
  <c r="X400" i="3"/>
  <c r="W400" i="3"/>
  <c r="AG399" i="3"/>
  <c r="AF399" i="3"/>
  <c r="AA399" i="3"/>
  <c r="Z399" i="3"/>
  <c r="Y399" i="3"/>
  <c r="X399" i="3"/>
  <c r="W399" i="3"/>
  <c r="AG398" i="3"/>
  <c r="AF398" i="3"/>
  <c r="AA398" i="3"/>
  <c r="Z398" i="3"/>
  <c r="Y398" i="3"/>
  <c r="X398" i="3"/>
  <c r="W398" i="3"/>
  <c r="AG397" i="3"/>
  <c r="AF397" i="3"/>
  <c r="AA397" i="3"/>
  <c r="Z397" i="3"/>
  <c r="Y397" i="3"/>
  <c r="X397" i="3"/>
  <c r="W397" i="3"/>
  <c r="AG396" i="3"/>
  <c r="AF396" i="3"/>
  <c r="AA396" i="3"/>
  <c r="Z396" i="3"/>
  <c r="Y396" i="3"/>
  <c r="X396" i="3"/>
  <c r="W396" i="3"/>
  <c r="AG395" i="3"/>
  <c r="AF395" i="3"/>
  <c r="AA395" i="3"/>
  <c r="Z395" i="3"/>
  <c r="Y395" i="3"/>
  <c r="X395" i="3"/>
  <c r="W395" i="3"/>
  <c r="AG394" i="3"/>
  <c r="AF394" i="3"/>
  <c r="AA394" i="3"/>
  <c r="Z394" i="3"/>
  <c r="Y394" i="3"/>
  <c r="X394" i="3"/>
  <c r="W394" i="3"/>
  <c r="AG393" i="3"/>
  <c r="AF393" i="3"/>
  <c r="AA393" i="3"/>
  <c r="Z393" i="3"/>
  <c r="Y393" i="3"/>
  <c r="X393" i="3"/>
  <c r="W393" i="3"/>
  <c r="AG392" i="3"/>
  <c r="AF392" i="3"/>
  <c r="AA392" i="3"/>
  <c r="Z392" i="3"/>
  <c r="Y392" i="3"/>
  <c r="X392" i="3"/>
  <c r="W392" i="3"/>
  <c r="AG391" i="3"/>
  <c r="AF391" i="3"/>
  <c r="AA391" i="3"/>
  <c r="Z391" i="3"/>
  <c r="Y391" i="3"/>
  <c r="X391" i="3"/>
  <c r="W391" i="3"/>
  <c r="AG390" i="3"/>
  <c r="AF390" i="3"/>
  <c r="AA390" i="3"/>
  <c r="Z390" i="3"/>
  <c r="Y390" i="3"/>
  <c r="X390" i="3"/>
  <c r="W390" i="3"/>
  <c r="AG389" i="3"/>
  <c r="AF389" i="3"/>
  <c r="AA389" i="3"/>
  <c r="Z389" i="3"/>
  <c r="Y389" i="3"/>
  <c r="X389" i="3"/>
  <c r="W389" i="3"/>
  <c r="AG388" i="3"/>
  <c r="AF388" i="3"/>
  <c r="AA388" i="3"/>
  <c r="Z388" i="3"/>
  <c r="Y388" i="3"/>
  <c r="X388" i="3"/>
  <c r="W388" i="3"/>
  <c r="AG387" i="3"/>
  <c r="AF387" i="3"/>
  <c r="AA387" i="3"/>
  <c r="Z387" i="3"/>
  <c r="Y387" i="3"/>
  <c r="X387" i="3"/>
  <c r="W387" i="3"/>
  <c r="AG386" i="3"/>
  <c r="AF386" i="3"/>
  <c r="AA386" i="3"/>
  <c r="Z386" i="3"/>
  <c r="Y386" i="3"/>
  <c r="X386" i="3"/>
  <c r="W386" i="3"/>
  <c r="AG385" i="3"/>
  <c r="AF385" i="3"/>
  <c r="AA385" i="3"/>
  <c r="Z385" i="3"/>
  <c r="Y385" i="3"/>
  <c r="X385" i="3"/>
  <c r="W385" i="3"/>
  <c r="AG384" i="3"/>
  <c r="AF384" i="3"/>
  <c r="AA384" i="3"/>
  <c r="Z384" i="3"/>
  <c r="Y384" i="3"/>
  <c r="X384" i="3"/>
  <c r="W384" i="3"/>
  <c r="AG383" i="3"/>
  <c r="AF383" i="3"/>
  <c r="AA383" i="3"/>
  <c r="Z383" i="3"/>
  <c r="Y383" i="3"/>
  <c r="X383" i="3"/>
  <c r="W383" i="3"/>
  <c r="AG382" i="3"/>
  <c r="AF382" i="3"/>
  <c r="AA382" i="3"/>
  <c r="Z382" i="3"/>
  <c r="Y382" i="3"/>
  <c r="X382" i="3"/>
  <c r="W382" i="3"/>
  <c r="AG381" i="3"/>
  <c r="AF381" i="3"/>
  <c r="AA381" i="3"/>
  <c r="Z381" i="3"/>
  <c r="Y381" i="3"/>
  <c r="X381" i="3"/>
  <c r="W381" i="3"/>
  <c r="AG380" i="3"/>
  <c r="AF380" i="3"/>
  <c r="AA380" i="3"/>
  <c r="Z380" i="3"/>
  <c r="Y380" i="3"/>
  <c r="X380" i="3"/>
  <c r="W380" i="3"/>
  <c r="AG379" i="3"/>
  <c r="AF379" i="3"/>
  <c r="AA379" i="3"/>
  <c r="Z379" i="3"/>
  <c r="Y379" i="3"/>
  <c r="X379" i="3"/>
  <c r="W379" i="3"/>
  <c r="AG378" i="3"/>
  <c r="AF378" i="3"/>
  <c r="AA378" i="3"/>
  <c r="Z378" i="3"/>
  <c r="Y378" i="3"/>
  <c r="X378" i="3"/>
  <c r="W378" i="3"/>
  <c r="AG377" i="3"/>
  <c r="AF377" i="3"/>
  <c r="AA377" i="3"/>
  <c r="Z377" i="3"/>
  <c r="Y377" i="3"/>
  <c r="X377" i="3"/>
  <c r="W377" i="3"/>
  <c r="AG376" i="3"/>
  <c r="AF376" i="3"/>
  <c r="AA376" i="3"/>
  <c r="Z376" i="3"/>
  <c r="Y376" i="3"/>
  <c r="X376" i="3"/>
  <c r="W376" i="3"/>
  <c r="AG375" i="3"/>
  <c r="AF375" i="3"/>
  <c r="AA375" i="3"/>
  <c r="Z375" i="3"/>
  <c r="Y375" i="3"/>
  <c r="X375" i="3"/>
  <c r="W375" i="3"/>
  <c r="AG374" i="3"/>
  <c r="AF374" i="3"/>
  <c r="AA374" i="3"/>
  <c r="Z374" i="3"/>
  <c r="Y374" i="3"/>
  <c r="X374" i="3"/>
  <c r="W374" i="3"/>
  <c r="AG373" i="3"/>
  <c r="AF373" i="3"/>
  <c r="AA373" i="3"/>
  <c r="Z373" i="3"/>
  <c r="Y373" i="3"/>
  <c r="X373" i="3"/>
  <c r="W373" i="3"/>
  <c r="AG372" i="3"/>
  <c r="AF372" i="3"/>
  <c r="AA372" i="3"/>
  <c r="Z372" i="3"/>
  <c r="Y372" i="3"/>
  <c r="X372" i="3"/>
  <c r="W372" i="3"/>
  <c r="AG335" i="3"/>
  <c r="AF335" i="3"/>
  <c r="AA335" i="3"/>
  <c r="Z335" i="3"/>
  <c r="Y335" i="3"/>
  <c r="X335" i="3"/>
  <c r="W335" i="3"/>
  <c r="AG334" i="3"/>
  <c r="AF334" i="3"/>
  <c r="AA334" i="3"/>
  <c r="Z334" i="3"/>
  <c r="Y334" i="3"/>
  <c r="X334" i="3"/>
  <c r="W334" i="3"/>
  <c r="AG333" i="3"/>
  <c r="AF333" i="3"/>
  <c r="AA333" i="3"/>
  <c r="Z333" i="3"/>
  <c r="Y333" i="3"/>
  <c r="X333" i="3"/>
  <c r="W333" i="3"/>
  <c r="AG332" i="3"/>
  <c r="AF332" i="3"/>
  <c r="AA332" i="3"/>
  <c r="Z332" i="3"/>
  <c r="Y332" i="3"/>
  <c r="X332" i="3"/>
  <c r="W332" i="3"/>
  <c r="AG331" i="3"/>
  <c r="AF331" i="3"/>
  <c r="AA331" i="3"/>
  <c r="Z331" i="3"/>
  <c r="Y331" i="3"/>
  <c r="X331" i="3"/>
  <c r="W331" i="3"/>
  <c r="AG330" i="3"/>
  <c r="AF330" i="3"/>
  <c r="AA330" i="3"/>
  <c r="Z330" i="3"/>
  <c r="Y330" i="3"/>
  <c r="X330" i="3"/>
  <c r="W330" i="3"/>
  <c r="AG329" i="3"/>
  <c r="AF329" i="3"/>
  <c r="AA329" i="3"/>
  <c r="Z329" i="3"/>
  <c r="Y329" i="3"/>
  <c r="X329" i="3"/>
  <c r="W329" i="3"/>
  <c r="AG328" i="3"/>
  <c r="AF328" i="3"/>
  <c r="AA328" i="3"/>
  <c r="Z328" i="3"/>
  <c r="Y328" i="3"/>
  <c r="X328" i="3"/>
  <c r="W328" i="3"/>
  <c r="AG327" i="3"/>
  <c r="AF327" i="3"/>
  <c r="AA327" i="3"/>
  <c r="Z327" i="3"/>
  <c r="Y327" i="3"/>
  <c r="X327" i="3"/>
  <c r="W327" i="3"/>
  <c r="AG326" i="3"/>
  <c r="AF326" i="3"/>
  <c r="AA326" i="3"/>
  <c r="Z326" i="3"/>
  <c r="Y326" i="3"/>
  <c r="X326" i="3"/>
  <c r="W326" i="3"/>
  <c r="AG325" i="3"/>
  <c r="AF325" i="3"/>
  <c r="AA325" i="3"/>
  <c r="Z325" i="3"/>
  <c r="Y325" i="3"/>
  <c r="X325" i="3"/>
  <c r="W325" i="3"/>
  <c r="AG324" i="3"/>
  <c r="AF324" i="3"/>
  <c r="AA324" i="3"/>
  <c r="Z324" i="3"/>
  <c r="Y324" i="3"/>
  <c r="X324" i="3"/>
  <c r="W324" i="3"/>
  <c r="AG323" i="3"/>
  <c r="AF323" i="3"/>
  <c r="AA323" i="3"/>
  <c r="Z323" i="3"/>
  <c r="Y323" i="3"/>
  <c r="X323" i="3"/>
  <c r="W323" i="3"/>
  <c r="AG322" i="3"/>
  <c r="AF322" i="3"/>
  <c r="AA322" i="3"/>
  <c r="Z322" i="3"/>
  <c r="Y322" i="3"/>
  <c r="X322" i="3"/>
  <c r="W322" i="3"/>
  <c r="AG321" i="3"/>
  <c r="AF321" i="3"/>
  <c r="AA321" i="3"/>
  <c r="Z321" i="3"/>
  <c r="Y321" i="3"/>
  <c r="X321" i="3"/>
  <c r="W321" i="3"/>
  <c r="AG320" i="3"/>
  <c r="AF320" i="3"/>
  <c r="AA320" i="3"/>
  <c r="Z320" i="3"/>
  <c r="Y320" i="3"/>
  <c r="X320" i="3"/>
  <c r="W320" i="3"/>
  <c r="AG319" i="3"/>
  <c r="AF319" i="3"/>
  <c r="AA319" i="3"/>
  <c r="Z319" i="3"/>
  <c r="Y319" i="3"/>
  <c r="X319" i="3"/>
  <c r="W319" i="3"/>
  <c r="AG318" i="3"/>
  <c r="AF318" i="3"/>
  <c r="AA318" i="3"/>
  <c r="Z318" i="3"/>
  <c r="Y318" i="3"/>
  <c r="X318" i="3"/>
  <c r="W318" i="3"/>
  <c r="AG317" i="3"/>
  <c r="AF317" i="3"/>
  <c r="AA317" i="3"/>
  <c r="Z317" i="3"/>
  <c r="Y317" i="3"/>
  <c r="X317" i="3"/>
  <c r="W317" i="3"/>
  <c r="AG316" i="3"/>
  <c r="AF316" i="3"/>
  <c r="AA316" i="3"/>
  <c r="Z316" i="3"/>
  <c r="Y316" i="3"/>
  <c r="X316" i="3"/>
  <c r="W316" i="3"/>
  <c r="AG315" i="3"/>
  <c r="AF315" i="3"/>
  <c r="AA315" i="3"/>
  <c r="Z315" i="3"/>
  <c r="Y315" i="3"/>
  <c r="X315" i="3"/>
  <c r="W315" i="3"/>
  <c r="AG314" i="3"/>
  <c r="AF314" i="3"/>
  <c r="AA314" i="3"/>
  <c r="Z314" i="3"/>
  <c r="Y314" i="3"/>
  <c r="X314" i="3"/>
  <c r="W314" i="3"/>
  <c r="AG313" i="3"/>
  <c r="AF313" i="3"/>
  <c r="AA313" i="3"/>
  <c r="Z313" i="3"/>
  <c r="Y313" i="3"/>
  <c r="X313" i="3"/>
  <c r="W313" i="3"/>
  <c r="AG312" i="3"/>
  <c r="AF312" i="3"/>
  <c r="AA312" i="3"/>
  <c r="Z312" i="3"/>
  <c r="Y312" i="3"/>
  <c r="X312" i="3"/>
  <c r="W312" i="3"/>
  <c r="AG311" i="3"/>
  <c r="AF311" i="3"/>
  <c r="AA311" i="3"/>
  <c r="Z311" i="3"/>
  <c r="Y311" i="3"/>
  <c r="X311" i="3"/>
  <c r="W311" i="3"/>
  <c r="AG310" i="3"/>
  <c r="AF310" i="3"/>
  <c r="AA310" i="3"/>
  <c r="Z310" i="3"/>
  <c r="Y310" i="3"/>
  <c r="X310" i="3"/>
  <c r="W310" i="3"/>
  <c r="AG309" i="3"/>
  <c r="AF309" i="3"/>
  <c r="AA309" i="3"/>
  <c r="Z309" i="3"/>
  <c r="Y309" i="3"/>
  <c r="X309" i="3"/>
  <c r="W309" i="3"/>
  <c r="AG308" i="3"/>
  <c r="AF308" i="3"/>
  <c r="AA308" i="3"/>
  <c r="Z308" i="3"/>
  <c r="Y308" i="3"/>
  <c r="X308" i="3"/>
  <c r="W308" i="3"/>
  <c r="AG307" i="3"/>
  <c r="AF307" i="3"/>
  <c r="AA307" i="3"/>
  <c r="Z307" i="3"/>
  <c r="Y307" i="3"/>
  <c r="X307" i="3"/>
  <c r="W307" i="3"/>
  <c r="AG306" i="3"/>
  <c r="AF306" i="3"/>
  <c r="AA306" i="3"/>
  <c r="Z306" i="3"/>
  <c r="Y306" i="3"/>
  <c r="X306" i="3"/>
  <c r="W306" i="3"/>
  <c r="AG305" i="3"/>
  <c r="AF305" i="3"/>
  <c r="AA305" i="3"/>
  <c r="Z305" i="3"/>
  <c r="Y305" i="3"/>
  <c r="X305" i="3"/>
  <c r="W305" i="3"/>
  <c r="AG301" i="3"/>
  <c r="AF301" i="3"/>
  <c r="AA301" i="3"/>
  <c r="Z301" i="3"/>
  <c r="Y301" i="3"/>
  <c r="X301" i="3"/>
  <c r="W301" i="3"/>
  <c r="AG300" i="3"/>
  <c r="AF300" i="3"/>
  <c r="AA300" i="3"/>
  <c r="Z300" i="3"/>
  <c r="Y300" i="3"/>
  <c r="X300" i="3"/>
  <c r="W300" i="3"/>
  <c r="AG299" i="3"/>
  <c r="AF299" i="3"/>
  <c r="AA299" i="3"/>
  <c r="Z299" i="3"/>
  <c r="Y299" i="3"/>
  <c r="X299" i="3"/>
  <c r="W299" i="3"/>
  <c r="AG298" i="3"/>
  <c r="AF298" i="3"/>
  <c r="AA298" i="3"/>
  <c r="Z298" i="3"/>
  <c r="Y298" i="3"/>
  <c r="X298" i="3"/>
  <c r="W298" i="3"/>
  <c r="AG297" i="3"/>
  <c r="AF297" i="3"/>
  <c r="AA297" i="3"/>
  <c r="Z297" i="3"/>
  <c r="Y297" i="3"/>
  <c r="X297" i="3"/>
  <c r="W297" i="3"/>
  <c r="AG296" i="3"/>
  <c r="AF296" i="3"/>
  <c r="AA296" i="3"/>
  <c r="Z296" i="3"/>
  <c r="Y296" i="3"/>
  <c r="X296" i="3"/>
  <c r="W296" i="3"/>
  <c r="AG295" i="3"/>
  <c r="AF295" i="3"/>
  <c r="AA295" i="3"/>
  <c r="Z295" i="3"/>
  <c r="Y295" i="3"/>
  <c r="X295" i="3"/>
  <c r="W295" i="3"/>
  <c r="AG294" i="3"/>
  <c r="AF294" i="3"/>
  <c r="AA294" i="3"/>
  <c r="Z294" i="3"/>
  <c r="Y294" i="3"/>
  <c r="X294" i="3"/>
  <c r="W294" i="3"/>
  <c r="AG293" i="3"/>
  <c r="AF293" i="3"/>
  <c r="AA293" i="3"/>
  <c r="Z293" i="3"/>
  <c r="Y293" i="3"/>
  <c r="X293" i="3"/>
  <c r="W293" i="3"/>
  <c r="AG292" i="3"/>
  <c r="AF292" i="3"/>
  <c r="AA292" i="3"/>
  <c r="Z292" i="3"/>
  <c r="Y292" i="3"/>
  <c r="X292" i="3"/>
  <c r="W292" i="3"/>
  <c r="AG291" i="3"/>
  <c r="AF291" i="3"/>
  <c r="AA291" i="3"/>
  <c r="Z291" i="3"/>
  <c r="Y291" i="3"/>
  <c r="X291" i="3"/>
  <c r="W291" i="3"/>
  <c r="AG290" i="3"/>
  <c r="AF290" i="3"/>
  <c r="AA290" i="3"/>
  <c r="Z290" i="3"/>
  <c r="Y290" i="3"/>
  <c r="X290" i="3"/>
  <c r="W290" i="3"/>
  <c r="AG289" i="3"/>
  <c r="AF289" i="3"/>
  <c r="AA289" i="3"/>
  <c r="Z289" i="3"/>
  <c r="Y289" i="3"/>
  <c r="X289" i="3"/>
  <c r="W289" i="3"/>
  <c r="AG288" i="3"/>
  <c r="AF288" i="3"/>
  <c r="AA288" i="3"/>
  <c r="Z288" i="3"/>
  <c r="Y288" i="3"/>
  <c r="X288" i="3"/>
  <c r="W288" i="3"/>
  <c r="AG287" i="3"/>
  <c r="AF287" i="3"/>
  <c r="AA287" i="3"/>
  <c r="Z287" i="3"/>
  <c r="Y287" i="3"/>
  <c r="X287" i="3"/>
  <c r="W287" i="3"/>
  <c r="AG286" i="3"/>
  <c r="AF286" i="3"/>
  <c r="AA286" i="3"/>
  <c r="Z286" i="3"/>
  <c r="Y286" i="3"/>
  <c r="X286" i="3"/>
  <c r="W286" i="3"/>
  <c r="AG285" i="3"/>
  <c r="AF285" i="3"/>
  <c r="AA285" i="3"/>
  <c r="Z285" i="3"/>
  <c r="Y285" i="3"/>
  <c r="X285" i="3"/>
  <c r="W285" i="3"/>
  <c r="AG284" i="3"/>
  <c r="AF284" i="3"/>
  <c r="AA284" i="3"/>
  <c r="Z284" i="3"/>
  <c r="Y284" i="3"/>
  <c r="X284" i="3"/>
  <c r="W284" i="3"/>
  <c r="AG283" i="3"/>
  <c r="AF283" i="3"/>
  <c r="AA283" i="3"/>
  <c r="Z283" i="3"/>
  <c r="Y283" i="3"/>
  <c r="X283" i="3"/>
  <c r="W283" i="3"/>
  <c r="AG282" i="3"/>
  <c r="AF282" i="3"/>
  <c r="AA282" i="3"/>
  <c r="Z282" i="3"/>
  <c r="Y282" i="3"/>
  <c r="X282" i="3"/>
  <c r="W282" i="3"/>
  <c r="AG281" i="3"/>
  <c r="AF281" i="3"/>
  <c r="AA281" i="3"/>
  <c r="Z281" i="3"/>
  <c r="Y281" i="3"/>
  <c r="X281" i="3"/>
  <c r="W281" i="3"/>
  <c r="AG280" i="3"/>
  <c r="AF280" i="3"/>
  <c r="AA280" i="3"/>
  <c r="Z280" i="3"/>
  <c r="Y280" i="3"/>
  <c r="X280" i="3"/>
  <c r="W280" i="3"/>
  <c r="AG279" i="3"/>
  <c r="AF279" i="3"/>
  <c r="AA279" i="3"/>
  <c r="Z279" i="3"/>
  <c r="Y279" i="3"/>
  <c r="X279" i="3"/>
  <c r="W279" i="3"/>
  <c r="AG278" i="3"/>
  <c r="AF278" i="3"/>
  <c r="AA278" i="3"/>
  <c r="Z278" i="3"/>
  <c r="Y278" i="3"/>
  <c r="X278" i="3"/>
  <c r="W278" i="3"/>
  <c r="AG277" i="3"/>
  <c r="AF277" i="3"/>
  <c r="AA277" i="3"/>
  <c r="Z277" i="3"/>
  <c r="Y277" i="3"/>
  <c r="X277" i="3"/>
  <c r="W277" i="3"/>
  <c r="AG276" i="3"/>
  <c r="AF276" i="3"/>
  <c r="AA276" i="3"/>
  <c r="Z276" i="3"/>
  <c r="Y276" i="3"/>
  <c r="X276" i="3"/>
  <c r="W276" i="3"/>
  <c r="AG275" i="3"/>
  <c r="AF275" i="3"/>
  <c r="AA275" i="3"/>
  <c r="Z275" i="3"/>
  <c r="Y275" i="3"/>
  <c r="X275" i="3"/>
  <c r="W275" i="3"/>
  <c r="AG274" i="3"/>
  <c r="AF274" i="3"/>
  <c r="AA274" i="3"/>
  <c r="Z274" i="3"/>
  <c r="Y274" i="3"/>
  <c r="X274" i="3"/>
  <c r="W274" i="3"/>
  <c r="AG273" i="3"/>
  <c r="AF273" i="3"/>
  <c r="AA273" i="3"/>
  <c r="Z273" i="3"/>
  <c r="Y273" i="3"/>
  <c r="X273" i="3"/>
  <c r="W273" i="3"/>
  <c r="AG272" i="3"/>
  <c r="AF272" i="3"/>
  <c r="AA272" i="3"/>
  <c r="Z272" i="3"/>
  <c r="Y272" i="3"/>
  <c r="X272" i="3"/>
  <c r="W272" i="3"/>
  <c r="AG268" i="3"/>
  <c r="AF268" i="3"/>
  <c r="AA268" i="3"/>
  <c r="Z268" i="3"/>
  <c r="Y268" i="3"/>
  <c r="X268" i="3"/>
  <c r="W268" i="3"/>
  <c r="AG267" i="3"/>
  <c r="AF267" i="3"/>
  <c r="AA267" i="3"/>
  <c r="Z267" i="3"/>
  <c r="Y267" i="3"/>
  <c r="X267" i="3"/>
  <c r="W267" i="3"/>
  <c r="AG266" i="3"/>
  <c r="AF266" i="3"/>
  <c r="AA266" i="3"/>
  <c r="Z266" i="3"/>
  <c r="Y266" i="3"/>
  <c r="X266" i="3"/>
  <c r="W266" i="3"/>
  <c r="AG265" i="3"/>
  <c r="AF265" i="3"/>
  <c r="AA265" i="3"/>
  <c r="Z265" i="3"/>
  <c r="Y265" i="3"/>
  <c r="X265" i="3"/>
  <c r="W265" i="3"/>
  <c r="AG264" i="3"/>
  <c r="AF264" i="3"/>
  <c r="AA264" i="3"/>
  <c r="Z264" i="3"/>
  <c r="Y264" i="3"/>
  <c r="X264" i="3"/>
  <c r="W264" i="3"/>
  <c r="AG263" i="3"/>
  <c r="AF263" i="3"/>
  <c r="AA263" i="3"/>
  <c r="Z263" i="3"/>
  <c r="Y263" i="3"/>
  <c r="X263" i="3"/>
  <c r="W263" i="3"/>
  <c r="AG262" i="3"/>
  <c r="AF262" i="3"/>
  <c r="AA262" i="3"/>
  <c r="Z262" i="3"/>
  <c r="Y262" i="3"/>
  <c r="X262" i="3"/>
  <c r="W262" i="3"/>
  <c r="AG261" i="3"/>
  <c r="AF261" i="3"/>
  <c r="AA261" i="3"/>
  <c r="Z261" i="3"/>
  <c r="Y261" i="3"/>
  <c r="X261" i="3"/>
  <c r="W261" i="3"/>
  <c r="AG260" i="3"/>
  <c r="AF260" i="3"/>
  <c r="AA260" i="3"/>
  <c r="Z260" i="3"/>
  <c r="Y260" i="3"/>
  <c r="X260" i="3"/>
  <c r="W260" i="3"/>
  <c r="AG259" i="3"/>
  <c r="AF259" i="3"/>
  <c r="AA259" i="3"/>
  <c r="Z259" i="3"/>
  <c r="Y259" i="3"/>
  <c r="X259" i="3"/>
  <c r="W259" i="3"/>
  <c r="AG258" i="3"/>
  <c r="AF258" i="3"/>
  <c r="AA258" i="3"/>
  <c r="Z258" i="3"/>
  <c r="Y258" i="3"/>
  <c r="X258" i="3"/>
  <c r="W258" i="3"/>
  <c r="AG257" i="3"/>
  <c r="AF257" i="3"/>
  <c r="AA257" i="3"/>
  <c r="Z257" i="3"/>
  <c r="Y257" i="3"/>
  <c r="X257" i="3"/>
  <c r="W257" i="3"/>
  <c r="AG256" i="3"/>
  <c r="AF256" i="3"/>
  <c r="AA256" i="3"/>
  <c r="Z256" i="3"/>
  <c r="Y256" i="3"/>
  <c r="X256" i="3"/>
  <c r="W256" i="3"/>
  <c r="AG255" i="3"/>
  <c r="AF255" i="3"/>
  <c r="AA255" i="3"/>
  <c r="Z255" i="3"/>
  <c r="Y255" i="3"/>
  <c r="X255" i="3"/>
  <c r="W255" i="3"/>
  <c r="AG254" i="3"/>
  <c r="AF254" i="3"/>
  <c r="AA254" i="3"/>
  <c r="Z254" i="3"/>
  <c r="Y254" i="3"/>
  <c r="X254" i="3"/>
  <c r="W254" i="3"/>
  <c r="AG253" i="3"/>
  <c r="AF253" i="3"/>
  <c r="AA253" i="3"/>
  <c r="Z253" i="3"/>
  <c r="Y253" i="3"/>
  <c r="X253" i="3"/>
  <c r="W253" i="3"/>
  <c r="AG252" i="3"/>
  <c r="AF252" i="3"/>
  <c r="AA252" i="3"/>
  <c r="Z252" i="3"/>
  <c r="Y252" i="3"/>
  <c r="X252" i="3"/>
  <c r="W252" i="3"/>
  <c r="AG251" i="3"/>
  <c r="AF251" i="3"/>
  <c r="AA251" i="3"/>
  <c r="Z251" i="3"/>
  <c r="Y251" i="3"/>
  <c r="X251" i="3"/>
  <c r="W251" i="3"/>
  <c r="AG250" i="3"/>
  <c r="AF250" i="3"/>
  <c r="AA250" i="3"/>
  <c r="Z250" i="3"/>
  <c r="Y250" i="3"/>
  <c r="X250" i="3"/>
  <c r="W250" i="3"/>
  <c r="AG249" i="3"/>
  <c r="AF249" i="3"/>
  <c r="AA249" i="3"/>
  <c r="Z249" i="3"/>
  <c r="Y249" i="3"/>
  <c r="X249" i="3"/>
  <c r="W249" i="3"/>
  <c r="AG248" i="3"/>
  <c r="AF248" i="3"/>
  <c r="AA248" i="3"/>
  <c r="Z248" i="3"/>
  <c r="Y248" i="3"/>
  <c r="X248" i="3"/>
  <c r="W248" i="3"/>
  <c r="AG247" i="3"/>
  <c r="AF247" i="3"/>
  <c r="AA247" i="3"/>
  <c r="Z247" i="3"/>
  <c r="Y247" i="3"/>
  <c r="X247" i="3"/>
  <c r="W247" i="3"/>
  <c r="AG246" i="3"/>
  <c r="AF246" i="3"/>
  <c r="AA246" i="3"/>
  <c r="Z246" i="3"/>
  <c r="Y246" i="3"/>
  <c r="X246" i="3"/>
  <c r="W246" i="3"/>
  <c r="AG245" i="3"/>
  <c r="AF245" i="3"/>
  <c r="AA245" i="3"/>
  <c r="Z245" i="3"/>
  <c r="Y245" i="3"/>
  <c r="X245" i="3"/>
  <c r="W245" i="3"/>
  <c r="AG244" i="3"/>
  <c r="AF244" i="3"/>
  <c r="AA244" i="3"/>
  <c r="Z244" i="3"/>
  <c r="Y244" i="3"/>
  <c r="X244" i="3"/>
  <c r="W244" i="3"/>
  <c r="AG243" i="3"/>
  <c r="AF243" i="3"/>
  <c r="AA243" i="3"/>
  <c r="Z243" i="3"/>
  <c r="Y243" i="3"/>
  <c r="X243" i="3"/>
  <c r="W243" i="3"/>
  <c r="AG242" i="3"/>
  <c r="AF242" i="3"/>
  <c r="AA242" i="3"/>
  <c r="Z242" i="3"/>
  <c r="Y242" i="3"/>
  <c r="X242" i="3"/>
  <c r="W242" i="3"/>
  <c r="AG241" i="3"/>
  <c r="AF241" i="3"/>
  <c r="AA241" i="3"/>
  <c r="Z241" i="3"/>
  <c r="Y241" i="3"/>
  <c r="X241" i="3"/>
  <c r="W241" i="3"/>
  <c r="AG240" i="3"/>
  <c r="AF240" i="3"/>
  <c r="AA240" i="3"/>
  <c r="Z240" i="3"/>
  <c r="Y240" i="3"/>
  <c r="X240" i="3"/>
  <c r="W240" i="3"/>
  <c r="AG239" i="3"/>
  <c r="AF239" i="3"/>
  <c r="AA239" i="3"/>
  <c r="Z239" i="3"/>
  <c r="Y239" i="3"/>
  <c r="X239" i="3"/>
  <c r="W239" i="3"/>
  <c r="AG238" i="3"/>
  <c r="AF238" i="3"/>
  <c r="AA238" i="3"/>
  <c r="Z238" i="3"/>
  <c r="Y238" i="3"/>
  <c r="X238" i="3"/>
  <c r="W238" i="3"/>
  <c r="AG234" i="3"/>
  <c r="AF234" i="3"/>
  <c r="AA234" i="3"/>
  <c r="Z234" i="3"/>
  <c r="Y234" i="3"/>
  <c r="X234" i="3"/>
  <c r="W234" i="3"/>
  <c r="AG233" i="3"/>
  <c r="AF233" i="3"/>
  <c r="AA233" i="3"/>
  <c r="Z233" i="3"/>
  <c r="Y233" i="3"/>
  <c r="X233" i="3"/>
  <c r="W233" i="3"/>
  <c r="AG232" i="3"/>
  <c r="AF232" i="3"/>
  <c r="AA232" i="3"/>
  <c r="Z232" i="3"/>
  <c r="Y232" i="3"/>
  <c r="X232" i="3"/>
  <c r="W232" i="3"/>
  <c r="AG231" i="3"/>
  <c r="AF231" i="3"/>
  <c r="AA231" i="3"/>
  <c r="Z231" i="3"/>
  <c r="Y231" i="3"/>
  <c r="X231" i="3"/>
  <c r="W231" i="3"/>
  <c r="AG230" i="3"/>
  <c r="AF230" i="3"/>
  <c r="AA230" i="3"/>
  <c r="Z230" i="3"/>
  <c r="Y230" i="3"/>
  <c r="X230" i="3"/>
  <c r="W230" i="3"/>
  <c r="AG229" i="3"/>
  <c r="AF229" i="3"/>
  <c r="AA229" i="3"/>
  <c r="Z229" i="3"/>
  <c r="Y229" i="3"/>
  <c r="X229" i="3"/>
  <c r="W229" i="3"/>
  <c r="AG228" i="3"/>
  <c r="AF228" i="3"/>
  <c r="AA228" i="3"/>
  <c r="Z228" i="3"/>
  <c r="Y228" i="3"/>
  <c r="X228" i="3"/>
  <c r="W228" i="3"/>
  <c r="AG227" i="3"/>
  <c r="AF227" i="3"/>
  <c r="AA227" i="3"/>
  <c r="Z227" i="3"/>
  <c r="Y227" i="3"/>
  <c r="X227" i="3"/>
  <c r="W227" i="3"/>
  <c r="AG226" i="3"/>
  <c r="AF226" i="3"/>
  <c r="AA226" i="3"/>
  <c r="Z226" i="3"/>
  <c r="Y226" i="3"/>
  <c r="X226" i="3"/>
  <c r="W226" i="3"/>
  <c r="AG225" i="3"/>
  <c r="AF225" i="3"/>
  <c r="AA225" i="3"/>
  <c r="Z225" i="3"/>
  <c r="Y225" i="3"/>
  <c r="X225" i="3"/>
  <c r="W225" i="3"/>
  <c r="AG224" i="3"/>
  <c r="AF224" i="3"/>
  <c r="AA224" i="3"/>
  <c r="Z224" i="3"/>
  <c r="Y224" i="3"/>
  <c r="X224" i="3"/>
  <c r="W224" i="3"/>
  <c r="AG223" i="3"/>
  <c r="AF223" i="3"/>
  <c r="AA223" i="3"/>
  <c r="Z223" i="3"/>
  <c r="Y223" i="3"/>
  <c r="X223" i="3"/>
  <c r="W223" i="3"/>
  <c r="AG222" i="3"/>
  <c r="AF222" i="3"/>
  <c r="AA222" i="3"/>
  <c r="Z222" i="3"/>
  <c r="Y222" i="3"/>
  <c r="X222" i="3"/>
  <c r="W222" i="3"/>
  <c r="AG221" i="3"/>
  <c r="AF221" i="3"/>
  <c r="AA221" i="3"/>
  <c r="Z221" i="3"/>
  <c r="Y221" i="3"/>
  <c r="X221" i="3"/>
  <c r="W221" i="3"/>
  <c r="AG220" i="3"/>
  <c r="AF220" i="3"/>
  <c r="AA220" i="3"/>
  <c r="Z220" i="3"/>
  <c r="Y220" i="3"/>
  <c r="X220" i="3"/>
  <c r="W220" i="3"/>
  <c r="AG219" i="3"/>
  <c r="AF219" i="3"/>
  <c r="AA219" i="3"/>
  <c r="Z219" i="3"/>
  <c r="Y219" i="3"/>
  <c r="X219" i="3"/>
  <c r="W219" i="3"/>
  <c r="AG218" i="3"/>
  <c r="AF218" i="3"/>
  <c r="AA218" i="3"/>
  <c r="Z218" i="3"/>
  <c r="Y218" i="3"/>
  <c r="X218" i="3"/>
  <c r="W218" i="3"/>
  <c r="AG217" i="3"/>
  <c r="AF217" i="3"/>
  <c r="AA217" i="3"/>
  <c r="Z217" i="3"/>
  <c r="Y217" i="3"/>
  <c r="X217" i="3"/>
  <c r="W217" i="3"/>
  <c r="AG216" i="3"/>
  <c r="AF216" i="3"/>
  <c r="AA216" i="3"/>
  <c r="Z216" i="3"/>
  <c r="Y216" i="3"/>
  <c r="X216" i="3"/>
  <c r="W216" i="3"/>
  <c r="AG215" i="3"/>
  <c r="AF215" i="3"/>
  <c r="AA215" i="3"/>
  <c r="Z215" i="3"/>
  <c r="Y215" i="3"/>
  <c r="X215" i="3"/>
  <c r="W215" i="3"/>
  <c r="AG214" i="3"/>
  <c r="AF214" i="3"/>
  <c r="AA214" i="3"/>
  <c r="Z214" i="3"/>
  <c r="Y214" i="3"/>
  <c r="X214" i="3"/>
  <c r="W214" i="3"/>
  <c r="AG213" i="3"/>
  <c r="AF213" i="3"/>
  <c r="AA213" i="3"/>
  <c r="Z213" i="3"/>
  <c r="Y213" i="3"/>
  <c r="X213" i="3"/>
  <c r="W213" i="3"/>
  <c r="AG212" i="3"/>
  <c r="AF212" i="3"/>
  <c r="AA212" i="3"/>
  <c r="Z212" i="3"/>
  <c r="Y212" i="3"/>
  <c r="X212" i="3"/>
  <c r="W212" i="3"/>
  <c r="AG211" i="3"/>
  <c r="AF211" i="3"/>
  <c r="AA211" i="3"/>
  <c r="Z211" i="3"/>
  <c r="Y211" i="3"/>
  <c r="X211" i="3"/>
  <c r="W211" i="3"/>
  <c r="AG210" i="3"/>
  <c r="AF210" i="3"/>
  <c r="AA210" i="3"/>
  <c r="Z210" i="3"/>
  <c r="Y210" i="3"/>
  <c r="X210" i="3"/>
  <c r="W210" i="3"/>
  <c r="AG209" i="3"/>
  <c r="AF209" i="3"/>
  <c r="AA209" i="3"/>
  <c r="Z209" i="3"/>
  <c r="Y209" i="3"/>
  <c r="X209" i="3"/>
  <c r="W209" i="3"/>
  <c r="AG208" i="3"/>
  <c r="AF208" i="3"/>
  <c r="AA208" i="3"/>
  <c r="Z208" i="3"/>
  <c r="Y208" i="3"/>
  <c r="X208" i="3"/>
  <c r="W208" i="3"/>
  <c r="AG207" i="3"/>
  <c r="AF207" i="3"/>
  <c r="AA207" i="3"/>
  <c r="Z207" i="3"/>
  <c r="Y207" i="3"/>
  <c r="X207" i="3"/>
  <c r="W207" i="3"/>
  <c r="AG206" i="3"/>
  <c r="AF206" i="3"/>
  <c r="AA206" i="3"/>
  <c r="Z206" i="3"/>
  <c r="Y206" i="3"/>
  <c r="X206" i="3"/>
  <c r="W206" i="3"/>
  <c r="AG205" i="3"/>
  <c r="AF205" i="3"/>
  <c r="AA205" i="3"/>
  <c r="Z205" i="3"/>
  <c r="Y205" i="3"/>
  <c r="X205" i="3"/>
  <c r="W205" i="3"/>
  <c r="AG204" i="3"/>
  <c r="AF204" i="3"/>
  <c r="AA204" i="3"/>
  <c r="Z204" i="3"/>
  <c r="Y204" i="3"/>
  <c r="X204" i="3"/>
  <c r="W204" i="3"/>
  <c r="AG200" i="3"/>
  <c r="AF200" i="3"/>
  <c r="AA200" i="3"/>
  <c r="Z200" i="3"/>
  <c r="Y200" i="3"/>
  <c r="X200" i="3"/>
  <c r="W200" i="3"/>
  <c r="AG199" i="3"/>
  <c r="AF199" i="3"/>
  <c r="AA199" i="3"/>
  <c r="Z199" i="3"/>
  <c r="Y199" i="3"/>
  <c r="X199" i="3"/>
  <c r="W199" i="3"/>
  <c r="AG198" i="3"/>
  <c r="AF198" i="3"/>
  <c r="AA198" i="3"/>
  <c r="Z198" i="3"/>
  <c r="Y198" i="3"/>
  <c r="X198" i="3"/>
  <c r="W198" i="3"/>
  <c r="AG197" i="3"/>
  <c r="AF197" i="3"/>
  <c r="AA197" i="3"/>
  <c r="Z197" i="3"/>
  <c r="Y197" i="3"/>
  <c r="X197" i="3"/>
  <c r="W197" i="3"/>
  <c r="AG196" i="3"/>
  <c r="AF196" i="3"/>
  <c r="AA196" i="3"/>
  <c r="Z196" i="3"/>
  <c r="Y196" i="3"/>
  <c r="X196" i="3"/>
  <c r="W196" i="3"/>
  <c r="AG195" i="3"/>
  <c r="AF195" i="3"/>
  <c r="AA195" i="3"/>
  <c r="Z195" i="3"/>
  <c r="Y195" i="3"/>
  <c r="X195" i="3"/>
  <c r="W195" i="3"/>
  <c r="AG194" i="3"/>
  <c r="AF194" i="3"/>
  <c r="AA194" i="3"/>
  <c r="Z194" i="3"/>
  <c r="Y194" i="3"/>
  <c r="X194" i="3"/>
  <c r="W194" i="3"/>
  <c r="AG193" i="3"/>
  <c r="AF193" i="3"/>
  <c r="AA193" i="3"/>
  <c r="Z193" i="3"/>
  <c r="Y193" i="3"/>
  <c r="X193" i="3"/>
  <c r="W193" i="3"/>
  <c r="AG192" i="3"/>
  <c r="AF192" i="3"/>
  <c r="AA192" i="3"/>
  <c r="Z192" i="3"/>
  <c r="Y192" i="3"/>
  <c r="X192" i="3"/>
  <c r="W192" i="3"/>
  <c r="AG191" i="3"/>
  <c r="AF191" i="3"/>
  <c r="AA191" i="3"/>
  <c r="Z191" i="3"/>
  <c r="Y191" i="3"/>
  <c r="X191" i="3"/>
  <c r="W191" i="3"/>
  <c r="AG190" i="3"/>
  <c r="AF190" i="3"/>
  <c r="AA190" i="3"/>
  <c r="Z190" i="3"/>
  <c r="Y190" i="3"/>
  <c r="X190" i="3"/>
  <c r="W190" i="3"/>
  <c r="AG189" i="3"/>
  <c r="AF189" i="3"/>
  <c r="AA189" i="3"/>
  <c r="Z189" i="3"/>
  <c r="Y189" i="3"/>
  <c r="X189" i="3"/>
  <c r="W189" i="3"/>
  <c r="AG188" i="3"/>
  <c r="AF188" i="3"/>
  <c r="AA188" i="3"/>
  <c r="Z188" i="3"/>
  <c r="Y188" i="3"/>
  <c r="X188" i="3"/>
  <c r="W188" i="3"/>
  <c r="AG187" i="3"/>
  <c r="AF187" i="3"/>
  <c r="AA187" i="3"/>
  <c r="Z187" i="3"/>
  <c r="Y187" i="3"/>
  <c r="X187" i="3"/>
  <c r="W187" i="3"/>
  <c r="AG186" i="3"/>
  <c r="AF186" i="3"/>
  <c r="AA186" i="3"/>
  <c r="Z186" i="3"/>
  <c r="Y186" i="3"/>
  <c r="X186" i="3"/>
  <c r="W186" i="3"/>
  <c r="AG185" i="3"/>
  <c r="AF185" i="3"/>
  <c r="AA185" i="3"/>
  <c r="Z185" i="3"/>
  <c r="Y185" i="3"/>
  <c r="X185" i="3"/>
  <c r="W185" i="3"/>
  <c r="AG184" i="3"/>
  <c r="AF184" i="3"/>
  <c r="AA184" i="3"/>
  <c r="Z184" i="3"/>
  <c r="Y184" i="3"/>
  <c r="X184" i="3"/>
  <c r="W184" i="3"/>
  <c r="AG183" i="3"/>
  <c r="AF183" i="3"/>
  <c r="AA183" i="3"/>
  <c r="Z183" i="3"/>
  <c r="Y183" i="3"/>
  <c r="X183" i="3"/>
  <c r="W183" i="3"/>
  <c r="AG182" i="3"/>
  <c r="AF182" i="3"/>
  <c r="AA182" i="3"/>
  <c r="Z182" i="3"/>
  <c r="Y182" i="3"/>
  <c r="X182" i="3"/>
  <c r="W182" i="3"/>
  <c r="AG181" i="3"/>
  <c r="AF181" i="3"/>
  <c r="AA181" i="3"/>
  <c r="Z181" i="3"/>
  <c r="Y181" i="3"/>
  <c r="X181" i="3"/>
  <c r="W181" i="3"/>
  <c r="AG180" i="3"/>
  <c r="AF180" i="3"/>
  <c r="AA180" i="3"/>
  <c r="Z180" i="3"/>
  <c r="Y180" i="3"/>
  <c r="X180" i="3"/>
  <c r="W180" i="3"/>
  <c r="AG179" i="3"/>
  <c r="AF179" i="3"/>
  <c r="AA179" i="3"/>
  <c r="Z179" i="3"/>
  <c r="Y179" i="3"/>
  <c r="X179" i="3"/>
  <c r="W179" i="3"/>
  <c r="AG178" i="3"/>
  <c r="AF178" i="3"/>
  <c r="AA178" i="3"/>
  <c r="Z178" i="3"/>
  <c r="Y178" i="3"/>
  <c r="X178" i="3"/>
  <c r="W178" i="3"/>
  <c r="AG177" i="3"/>
  <c r="AF177" i="3"/>
  <c r="AA177" i="3"/>
  <c r="Z177" i="3"/>
  <c r="Y177" i="3"/>
  <c r="X177" i="3"/>
  <c r="W177" i="3"/>
  <c r="AG176" i="3"/>
  <c r="AF176" i="3"/>
  <c r="AA176" i="3"/>
  <c r="Z176" i="3"/>
  <c r="Y176" i="3"/>
  <c r="X176" i="3"/>
  <c r="W176" i="3"/>
  <c r="AG175" i="3"/>
  <c r="AF175" i="3"/>
  <c r="AA175" i="3"/>
  <c r="Z175" i="3"/>
  <c r="Y175" i="3"/>
  <c r="X175" i="3"/>
  <c r="W175" i="3"/>
  <c r="AG174" i="3"/>
  <c r="AF174" i="3"/>
  <c r="AA174" i="3"/>
  <c r="Z174" i="3"/>
  <c r="Y174" i="3"/>
  <c r="X174" i="3"/>
  <c r="W174" i="3"/>
  <c r="AG173" i="3"/>
  <c r="AF173" i="3"/>
  <c r="AA173" i="3"/>
  <c r="Z173" i="3"/>
  <c r="Y173" i="3"/>
  <c r="X173" i="3"/>
  <c r="W173" i="3"/>
  <c r="AG172" i="3"/>
  <c r="AF172" i="3"/>
  <c r="AA172" i="3"/>
  <c r="Z172" i="3"/>
  <c r="Y172" i="3"/>
  <c r="X172" i="3"/>
  <c r="W172" i="3"/>
  <c r="AG171" i="3"/>
  <c r="AF171" i="3"/>
  <c r="AA171" i="3"/>
  <c r="Z171" i="3"/>
  <c r="Y171" i="3"/>
  <c r="X171" i="3"/>
  <c r="W171" i="3"/>
  <c r="AG167" i="3"/>
  <c r="AF167" i="3"/>
  <c r="AA167" i="3"/>
  <c r="Z167" i="3"/>
  <c r="Y167" i="3"/>
  <c r="X167" i="3"/>
  <c r="W167" i="3"/>
  <c r="AG166" i="3"/>
  <c r="AF166" i="3"/>
  <c r="AA166" i="3"/>
  <c r="Z166" i="3"/>
  <c r="Y166" i="3"/>
  <c r="X166" i="3"/>
  <c r="W166" i="3"/>
  <c r="AG165" i="3"/>
  <c r="AF165" i="3"/>
  <c r="AA165" i="3"/>
  <c r="Z165" i="3"/>
  <c r="Y165" i="3"/>
  <c r="X165" i="3"/>
  <c r="W165" i="3"/>
  <c r="AG164" i="3"/>
  <c r="AF164" i="3"/>
  <c r="AA164" i="3"/>
  <c r="Z164" i="3"/>
  <c r="Y164" i="3"/>
  <c r="X164" i="3"/>
  <c r="W164" i="3"/>
  <c r="AG163" i="3"/>
  <c r="AF163" i="3"/>
  <c r="AA163" i="3"/>
  <c r="Z163" i="3"/>
  <c r="Y163" i="3"/>
  <c r="X163" i="3"/>
  <c r="W163" i="3"/>
  <c r="AG162" i="3"/>
  <c r="AF162" i="3"/>
  <c r="AA162" i="3"/>
  <c r="Z162" i="3"/>
  <c r="Y162" i="3"/>
  <c r="X162" i="3"/>
  <c r="W162" i="3"/>
  <c r="AG161" i="3"/>
  <c r="AF161" i="3"/>
  <c r="AA161" i="3"/>
  <c r="Z161" i="3"/>
  <c r="Y161" i="3"/>
  <c r="X161" i="3"/>
  <c r="W161" i="3"/>
  <c r="AG160" i="3"/>
  <c r="AF160" i="3"/>
  <c r="AA160" i="3"/>
  <c r="Z160" i="3"/>
  <c r="Y160" i="3"/>
  <c r="X160" i="3"/>
  <c r="W160" i="3"/>
  <c r="AG159" i="3"/>
  <c r="AF159" i="3"/>
  <c r="AA159" i="3"/>
  <c r="Z159" i="3"/>
  <c r="Y159" i="3"/>
  <c r="X159" i="3"/>
  <c r="W159" i="3"/>
  <c r="AG158" i="3"/>
  <c r="AF158" i="3"/>
  <c r="AA158" i="3"/>
  <c r="Z158" i="3"/>
  <c r="Y158" i="3"/>
  <c r="X158" i="3"/>
  <c r="W158" i="3"/>
  <c r="AG157" i="3"/>
  <c r="AF157" i="3"/>
  <c r="AA157" i="3"/>
  <c r="Z157" i="3"/>
  <c r="Y157" i="3"/>
  <c r="X157" i="3"/>
  <c r="W157" i="3"/>
  <c r="AG156" i="3"/>
  <c r="AF156" i="3"/>
  <c r="AA156" i="3"/>
  <c r="Z156" i="3"/>
  <c r="Y156" i="3"/>
  <c r="X156" i="3"/>
  <c r="W156" i="3"/>
  <c r="AG155" i="3"/>
  <c r="AF155" i="3"/>
  <c r="AA155" i="3"/>
  <c r="Z155" i="3"/>
  <c r="Y155" i="3"/>
  <c r="X155" i="3"/>
  <c r="W155" i="3"/>
  <c r="AG154" i="3"/>
  <c r="AF154" i="3"/>
  <c r="AA154" i="3"/>
  <c r="Z154" i="3"/>
  <c r="Y154" i="3"/>
  <c r="X154" i="3"/>
  <c r="W154" i="3"/>
  <c r="AG153" i="3"/>
  <c r="AF153" i="3"/>
  <c r="AA153" i="3"/>
  <c r="Z153" i="3"/>
  <c r="Y153" i="3"/>
  <c r="X153" i="3"/>
  <c r="W153" i="3"/>
  <c r="AG152" i="3"/>
  <c r="AF152" i="3"/>
  <c r="AA152" i="3"/>
  <c r="Z152" i="3"/>
  <c r="Y152" i="3"/>
  <c r="X152" i="3"/>
  <c r="W152" i="3"/>
  <c r="AG151" i="3"/>
  <c r="AF151" i="3"/>
  <c r="AA151" i="3"/>
  <c r="Z151" i="3"/>
  <c r="Y151" i="3"/>
  <c r="X151" i="3"/>
  <c r="W151" i="3"/>
  <c r="AG150" i="3"/>
  <c r="AF150" i="3"/>
  <c r="AA150" i="3"/>
  <c r="Z150" i="3"/>
  <c r="Y150" i="3"/>
  <c r="X150" i="3"/>
  <c r="W150" i="3"/>
  <c r="AG149" i="3"/>
  <c r="AF149" i="3"/>
  <c r="AA149" i="3"/>
  <c r="Z149" i="3"/>
  <c r="Y149" i="3"/>
  <c r="X149" i="3"/>
  <c r="W149" i="3"/>
  <c r="AG148" i="3"/>
  <c r="AF148" i="3"/>
  <c r="AA148" i="3"/>
  <c r="Z148" i="3"/>
  <c r="Y148" i="3"/>
  <c r="X148" i="3"/>
  <c r="W148" i="3"/>
  <c r="AG147" i="3"/>
  <c r="AF147" i="3"/>
  <c r="AA147" i="3"/>
  <c r="Z147" i="3"/>
  <c r="Y147" i="3"/>
  <c r="X147" i="3"/>
  <c r="W147" i="3"/>
  <c r="AG146" i="3"/>
  <c r="AF146" i="3"/>
  <c r="AA146" i="3"/>
  <c r="Z146" i="3"/>
  <c r="Y146" i="3"/>
  <c r="X146" i="3"/>
  <c r="W146" i="3"/>
  <c r="AG145" i="3"/>
  <c r="AF145" i="3"/>
  <c r="AA145" i="3"/>
  <c r="Z145" i="3"/>
  <c r="Y145" i="3"/>
  <c r="X145" i="3"/>
  <c r="W145" i="3"/>
  <c r="AG144" i="3"/>
  <c r="AF144" i="3"/>
  <c r="AA144" i="3"/>
  <c r="Z144" i="3"/>
  <c r="Y144" i="3"/>
  <c r="X144" i="3"/>
  <c r="W144" i="3"/>
  <c r="AG143" i="3"/>
  <c r="AF143" i="3"/>
  <c r="AA143" i="3"/>
  <c r="Z143" i="3"/>
  <c r="Y143" i="3"/>
  <c r="X143" i="3"/>
  <c r="W143" i="3"/>
  <c r="AG142" i="3"/>
  <c r="AF142" i="3"/>
  <c r="AA142" i="3"/>
  <c r="Z142" i="3"/>
  <c r="Y142" i="3"/>
  <c r="X142" i="3"/>
  <c r="W142" i="3"/>
  <c r="AG141" i="3"/>
  <c r="AF141" i="3"/>
  <c r="AA141" i="3"/>
  <c r="Z141" i="3"/>
  <c r="Y141" i="3"/>
  <c r="X141" i="3"/>
  <c r="W141" i="3"/>
  <c r="AG140" i="3"/>
  <c r="AF140" i="3"/>
  <c r="AA140" i="3"/>
  <c r="Z140" i="3"/>
  <c r="Y140" i="3"/>
  <c r="X140" i="3"/>
  <c r="W140" i="3"/>
  <c r="AG139" i="3"/>
  <c r="AF139" i="3"/>
  <c r="AA139" i="3"/>
  <c r="Z139" i="3"/>
  <c r="Y139" i="3"/>
  <c r="X139" i="3"/>
  <c r="W139" i="3"/>
  <c r="AG138" i="3"/>
  <c r="AF138" i="3"/>
  <c r="AA138" i="3"/>
  <c r="Z138" i="3"/>
  <c r="Y138" i="3"/>
  <c r="X138" i="3"/>
  <c r="W138" i="3"/>
  <c r="AG137" i="3"/>
  <c r="AF137" i="3"/>
  <c r="AA137" i="3"/>
  <c r="Z137" i="3"/>
  <c r="Y137" i="3"/>
  <c r="X137" i="3"/>
  <c r="W137" i="3"/>
  <c r="AG133" i="3"/>
  <c r="AF133" i="3"/>
  <c r="AA133" i="3"/>
  <c r="Z133" i="3"/>
  <c r="Y133" i="3"/>
  <c r="X133" i="3"/>
  <c r="W133" i="3"/>
  <c r="AG132" i="3"/>
  <c r="AF132" i="3"/>
  <c r="AA132" i="3"/>
  <c r="Z132" i="3"/>
  <c r="Y132" i="3"/>
  <c r="X132" i="3"/>
  <c r="W132" i="3"/>
  <c r="AG131" i="3"/>
  <c r="AF131" i="3"/>
  <c r="AA131" i="3"/>
  <c r="Z131" i="3"/>
  <c r="Y131" i="3"/>
  <c r="X131" i="3"/>
  <c r="W131" i="3"/>
  <c r="AG130" i="3"/>
  <c r="AF130" i="3"/>
  <c r="AA130" i="3"/>
  <c r="Z130" i="3"/>
  <c r="Y130" i="3"/>
  <c r="X130" i="3"/>
  <c r="W130" i="3"/>
  <c r="AG129" i="3"/>
  <c r="AF129" i="3"/>
  <c r="AA129" i="3"/>
  <c r="Z129" i="3"/>
  <c r="Y129" i="3"/>
  <c r="X129" i="3"/>
  <c r="W129" i="3"/>
  <c r="AG128" i="3"/>
  <c r="AF128" i="3"/>
  <c r="AA128" i="3"/>
  <c r="Z128" i="3"/>
  <c r="Y128" i="3"/>
  <c r="X128" i="3"/>
  <c r="W128" i="3"/>
  <c r="AG127" i="3"/>
  <c r="AF127" i="3"/>
  <c r="AA127" i="3"/>
  <c r="Z127" i="3"/>
  <c r="Y127" i="3"/>
  <c r="X127" i="3"/>
  <c r="W127" i="3"/>
  <c r="AG126" i="3"/>
  <c r="AF126" i="3"/>
  <c r="AA126" i="3"/>
  <c r="Z126" i="3"/>
  <c r="Y126" i="3"/>
  <c r="X126" i="3"/>
  <c r="W126" i="3"/>
  <c r="AG125" i="3"/>
  <c r="AF125" i="3"/>
  <c r="AA125" i="3"/>
  <c r="Z125" i="3"/>
  <c r="Y125" i="3"/>
  <c r="X125" i="3"/>
  <c r="W125" i="3"/>
  <c r="AG124" i="3"/>
  <c r="AF124" i="3"/>
  <c r="AA124" i="3"/>
  <c r="Z124" i="3"/>
  <c r="Y124" i="3"/>
  <c r="X124" i="3"/>
  <c r="W124" i="3"/>
  <c r="AG123" i="3"/>
  <c r="AF123" i="3"/>
  <c r="AA123" i="3"/>
  <c r="Z123" i="3"/>
  <c r="Y123" i="3"/>
  <c r="X123" i="3"/>
  <c r="W123" i="3"/>
  <c r="AG122" i="3"/>
  <c r="AF122" i="3"/>
  <c r="AA122" i="3"/>
  <c r="Z122" i="3"/>
  <c r="Y122" i="3"/>
  <c r="X122" i="3"/>
  <c r="W122" i="3"/>
  <c r="AG121" i="3"/>
  <c r="AF121" i="3"/>
  <c r="AA121" i="3"/>
  <c r="Z121" i="3"/>
  <c r="Y121" i="3"/>
  <c r="X121" i="3"/>
  <c r="W121" i="3"/>
  <c r="AG120" i="3"/>
  <c r="AF120" i="3"/>
  <c r="AA120" i="3"/>
  <c r="Z120" i="3"/>
  <c r="Y120" i="3"/>
  <c r="X120" i="3"/>
  <c r="W120" i="3"/>
  <c r="AG119" i="3"/>
  <c r="AF119" i="3"/>
  <c r="AA119" i="3"/>
  <c r="Z119" i="3"/>
  <c r="Y119" i="3"/>
  <c r="X119" i="3"/>
  <c r="W119" i="3"/>
  <c r="AG118" i="3"/>
  <c r="AF118" i="3"/>
  <c r="AA118" i="3"/>
  <c r="Z118" i="3"/>
  <c r="Y118" i="3"/>
  <c r="X118" i="3"/>
  <c r="W118" i="3"/>
  <c r="AG117" i="3"/>
  <c r="AF117" i="3"/>
  <c r="AA117" i="3"/>
  <c r="Z117" i="3"/>
  <c r="Y117" i="3"/>
  <c r="X117" i="3"/>
  <c r="W117" i="3"/>
  <c r="AG116" i="3"/>
  <c r="AF116" i="3"/>
  <c r="AA116" i="3"/>
  <c r="Z116" i="3"/>
  <c r="Y116" i="3"/>
  <c r="X116" i="3"/>
  <c r="W116" i="3"/>
  <c r="AG115" i="3"/>
  <c r="AF115" i="3"/>
  <c r="AA115" i="3"/>
  <c r="Z115" i="3"/>
  <c r="Y115" i="3"/>
  <c r="X115" i="3"/>
  <c r="W115" i="3"/>
  <c r="AG114" i="3"/>
  <c r="AF114" i="3"/>
  <c r="AA114" i="3"/>
  <c r="Z114" i="3"/>
  <c r="Y114" i="3"/>
  <c r="X114" i="3"/>
  <c r="W114" i="3"/>
  <c r="AG113" i="3"/>
  <c r="AF113" i="3"/>
  <c r="AA113" i="3"/>
  <c r="Z113" i="3"/>
  <c r="Y113" i="3"/>
  <c r="X113" i="3"/>
  <c r="W113" i="3"/>
  <c r="AG112" i="3"/>
  <c r="AF112" i="3"/>
  <c r="AA112" i="3"/>
  <c r="Z112" i="3"/>
  <c r="Y112" i="3"/>
  <c r="X112" i="3"/>
  <c r="W112" i="3"/>
  <c r="AG111" i="3"/>
  <c r="AF111" i="3"/>
  <c r="AA111" i="3"/>
  <c r="Z111" i="3"/>
  <c r="Y111" i="3"/>
  <c r="X111" i="3"/>
  <c r="W111" i="3"/>
  <c r="AG110" i="3"/>
  <c r="AF110" i="3"/>
  <c r="AA110" i="3"/>
  <c r="Z110" i="3"/>
  <c r="Y110" i="3"/>
  <c r="X110" i="3"/>
  <c r="W110" i="3"/>
  <c r="AG109" i="3"/>
  <c r="AF109" i="3"/>
  <c r="AA109" i="3"/>
  <c r="Z109" i="3"/>
  <c r="Y109" i="3"/>
  <c r="X109" i="3"/>
  <c r="W109" i="3"/>
  <c r="AG108" i="3"/>
  <c r="AF108" i="3"/>
  <c r="AA108" i="3"/>
  <c r="Z108" i="3"/>
  <c r="Y108" i="3"/>
  <c r="X108" i="3"/>
  <c r="W108" i="3"/>
  <c r="AG107" i="3"/>
  <c r="AF107" i="3"/>
  <c r="AA107" i="3"/>
  <c r="Z107" i="3"/>
  <c r="Y107" i="3"/>
  <c r="X107" i="3"/>
  <c r="W107" i="3"/>
  <c r="AG106" i="3"/>
  <c r="AF106" i="3"/>
  <c r="AA106" i="3"/>
  <c r="Z106" i="3"/>
  <c r="Y106" i="3"/>
  <c r="X106" i="3"/>
  <c r="W106" i="3"/>
  <c r="AG105" i="3"/>
  <c r="AF105" i="3"/>
  <c r="AA105" i="3"/>
  <c r="Z105" i="3"/>
  <c r="Y105" i="3"/>
  <c r="X105" i="3"/>
  <c r="W105" i="3"/>
  <c r="AG104" i="3"/>
  <c r="AF104" i="3"/>
  <c r="AA104" i="3"/>
  <c r="Z104" i="3"/>
  <c r="Y104" i="3"/>
  <c r="X104" i="3"/>
  <c r="W104" i="3"/>
  <c r="AG100" i="3"/>
  <c r="AF100" i="3"/>
  <c r="AA100" i="3"/>
  <c r="Z100" i="3"/>
  <c r="Y100" i="3"/>
  <c r="X100" i="3"/>
  <c r="W100" i="3"/>
  <c r="AG99" i="3"/>
  <c r="AF99" i="3"/>
  <c r="AA99" i="3"/>
  <c r="Z99" i="3"/>
  <c r="Y99" i="3"/>
  <c r="X99" i="3"/>
  <c r="W99" i="3"/>
  <c r="AG98" i="3"/>
  <c r="AF98" i="3"/>
  <c r="AA98" i="3"/>
  <c r="Z98" i="3"/>
  <c r="Y98" i="3"/>
  <c r="X98" i="3"/>
  <c r="W98" i="3"/>
  <c r="AG97" i="3"/>
  <c r="AF97" i="3"/>
  <c r="AA97" i="3"/>
  <c r="Z97" i="3"/>
  <c r="Y97" i="3"/>
  <c r="X97" i="3"/>
  <c r="W97" i="3"/>
  <c r="AG96" i="3"/>
  <c r="AF96" i="3"/>
  <c r="AA96" i="3"/>
  <c r="Z96" i="3"/>
  <c r="Y96" i="3"/>
  <c r="X96" i="3"/>
  <c r="W96" i="3"/>
  <c r="AG95" i="3"/>
  <c r="AF95" i="3"/>
  <c r="AA95" i="3"/>
  <c r="Z95" i="3"/>
  <c r="Y95" i="3"/>
  <c r="X95" i="3"/>
  <c r="W95" i="3"/>
  <c r="AG94" i="3"/>
  <c r="AF94" i="3"/>
  <c r="AA94" i="3"/>
  <c r="Z94" i="3"/>
  <c r="Y94" i="3"/>
  <c r="X94" i="3"/>
  <c r="W94" i="3"/>
  <c r="AG93" i="3"/>
  <c r="AF93" i="3"/>
  <c r="AA93" i="3"/>
  <c r="Z93" i="3"/>
  <c r="Y93" i="3"/>
  <c r="X93" i="3"/>
  <c r="W93" i="3"/>
  <c r="AG92" i="3"/>
  <c r="AF92" i="3"/>
  <c r="AA92" i="3"/>
  <c r="Z92" i="3"/>
  <c r="Y92" i="3"/>
  <c r="X92" i="3"/>
  <c r="W92" i="3"/>
  <c r="AG91" i="3"/>
  <c r="AF91" i="3"/>
  <c r="AA91" i="3"/>
  <c r="Z91" i="3"/>
  <c r="Y91" i="3"/>
  <c r="X91" i="3"/>
  <c r="W91" i="3"/>
  <c r="AG90" i="3"/>
  <c r="AF90" i="3"/>
  <c r="AA90" i="3"/>
  <c r="Z90" i="3"/>
  <c r="Y90" i="3"/>
  <c r="X90" i="3"/>
  <c r="W90" i="3"/>
  <c r="AG89" i="3"/>
  <c r="AF89" i="3"/>
  <c r="AA89" i="3"/>
  <c r="Z89" i="3"/>
  <c r="Y89" i="3"/>
  <c r="X89" i="3"/>
  <c r="W89" i="3"/>
  <c r="AG88" i="3"/>
  <c r="AF88" i="3"/>
  <c r="AA88" i="3"/>
  <c r="Z88" i="3"/>
  <c r="Y88" i="3"/>
  <c r="X88" i="3"/>
  <c r="W88" i="3"/>
  <c r="AG87" i="3"/>
  <c r="AF87" i="3"/>
  <c r="AA87" i="3"/>
  <c r="Z87" i="3"/>
  <c r="Y87" i="3"/>
  <c r="X87" i="3"/>
  <c r="W87" i="3"/>
  <c r="AG86" i="3"/>
  <c r="AF86" i="3"/>
  <c r="AA86" i="3"/>
  <c r="Z86" i="3"/>
  <c r="Y86" i="3"/>
  <c r="X86" i="3"/>
  <c r="W86" i="3"/>
  <c r="AG85" i="3"/>
  <c r="AF85" i="3"/>
  <c r="AA85" i="3"/>
  <c r="Z85" i="3"/>
  <c r="Y85" i="3"/>
  <c r="X85" i="3"/>
  <c r="W85" i="3"/>
  <c r="AG84" i="3"/>
  <c r="AF84" i="3"/>
  <c r="AA84" i="3"/>
  <c r="Z84" i="3"/>
  <c r="Y84" i="3"/>
  <c r="X84" i="3"/>
  <c r="W84" i="3"/>
  <c r="AG83" i="3"/>
  <c r="AF83" i="3"/>
  <c r="AA83" i="3"/>
  <c r="Z83" i="3"/>
  <c r="Y83" i="3"/>
  <c r="X83" i="3"/>
  <c r="W83" i="3"/>
  <c r="AG82" i="3"/>
  <c r="AF82" i="3"/>
  <c r="AA82" i="3"/>
  <c r="Z82" i="3"/>
  <c r="Y82" i="3"/>
  <c r="X82" i="3"/>
  <c r="W82" i="3"/>
  <c r="AG81" i="3"/>
  <c r="AF81" i="3"/>
  <c r="AA81" i="3"/>
  <c r="Z81" i="3"/>
  <c r="Y81" i="3"/>
  <c r="X81" i="3"/>
  <c r="W81" i="3"/>
  <c r="AG80" i="3"/>
  <c r="AF80" i="3"/>
  <c r="AA80" i="3"/>
  <c r="Z80" i="3"/>
  <c r="Y80" i="3"/>
  <c r="X80" i="3"/>
  <c r="W80" i="3"/>
  <c r="AG79" i="3"/>
  <c r="AF79" i="3"/>
  <c r="AA79" i="3"/>
  <c r="Z79" i="3"/>
  <c r="Y79" i="3"/>
  <c r="X79" i="3"/>
  <c r="W79" i="3"/>
  <c r="AG78" i="3"/>
  <c r="AF78" i="3"/>
  <c r="AA78" i="3"/>
  <c r="Z78" i="3"/>
  <c r="Y78" i="3"/>
  <c r="X78" i="3"/>
  <c r="W78" i="3"/>
  <c r="AG77" i="3"/>
  <c r="AF77" i="3"/>
  <c r="AA77" i="3"/>
  <c r="Z77" i="3"/>
  <c r="Y77" i="3"/>
  <c r="X77" i="3"/>
  <c r="W77" i="3"/>
  <c r="AG76" i="3"/>
  <c r="AF76" i="3"/>
  <c r="AA76" i="3"/>
  <c r="Z76" i="3"/>
  <c r="Y76" i="3"/>
  <c r="X76" i="3"/>
  <c r="W76" i="3"/>
  <c r="AG75" i="3"/>
  <c r="AF75" i="3"/>
  <c r="AA75" i="3"/>
  <c r="Z75" i="3"/>
  <c r="Y75" i="3"/>
  <c r="X75" i="3"/>
  <c r="W75" i="3"/>
  <c r="AG74" i="3"/>
  <c r="AF74" i="3"/>
  <c r="AA74" i="3"/>
  <c r="Z74" i="3"/>
  <c r="Y74" i="3"/>
  <c r="X74" i="3"/>
  <c r="W74" i="3"/>
  <c r="AG73" i="3"/>
  <c r="AF73" i="3"/>
  <c r="AA73" i="3"/>
  <c r="Z73" i="3"/>
  <c r="Y73" i="3"/>
  <c r="X73" i="3"/>
  <c r="W73" i="3"/>
  <c r="AG72" i="3"/>
  <c r="AF72" i="3"/>
  <c r="AA72" i="3"/>
  <c r="Z72" i="3"/>
  <c r="Y72" i="3"/>
  <c r="X72" i="3"/>
  <c r="W72" i="3"/>
  <c r="AG71" i="3"/>
  <c r="AF71" i="3"/>
  <c r="AA71" i="3"/>
  <c r="Z71" i="3"/>
  <c r="Y71" i="3"/>
  <c r="X71" i="3"/>
  <c r="W71" i="3"/>
  <c r="AG70" i="3"/>
  <c r="AF70" i="3"/>
  <c r="AA70" i="3"/>
  <c r="Z70" i="3"/>
  <c r="Y70" i="3"/>
  <c r="X70" i="3"/>
  <c r="W70" i="3"/>
  <c r="AG66" i="3"/>
  <c r="AF66" i="3"/>
  <c r="AA66" i="3"/>
  <c r="Z66" i="3"/>
  <c r="Y66" i="3"/>
  <c r="X66" i="3"/>
  <c r="W66" i="3"/>
  <c r="A402" i="3"/>
  <c r="R402" i="3" s="1"/>
  <c r="A401" i="3"/>
  <c r="R401" i="3" s="1"/>
  <c r="A400" i="3"/>
  <c r="R400" i="3" s="1"/>
  <c r="A399" i="3"/>
  <c r="R399" i="3" s="1"/>
  <c r="A398" i="3"/>
  <c r="R398" i="3" s="1"/>
  <c r="A397" i="3"/>
  <c r="R397" i="3" s="1"/>
  <c r="A396" i="3"/>
  <c r="R396" i="3" s="1"/>
  <c r="A395" i="3"/>
  <c r="R395" i="3" s="1"/>
  <c r="A394" i="3"/>
  <c r="R394" i="3" s="1"/>
  <c r="A393" i="3"/>
  <c r="R393" i="3" s="1"/>
  <c r="A392" i="3"/>
  <c r="R392" i="3" s="1"/>
  <c r="A391" i="3"/>
  <c r="R391" i="3" s="1"/>
  <c r="A390" i="3"/>
  <c r="R390" i="3" s="1"/>
  <c r="A389" i="3"/>
  <c r="R389" i="3" s="1"/>
  <c r="A388" i="3"/>
  <c r="R388" i="3" s="1"/>
  <c r="A387" i="3"/>
  <c r="R387" i="3" s="1"/>
  <c r="A386" i="3"/>
  <c r="R386" i="3" s="1"/>
  <c r="A385" i="3"/>
  <c r="R385" i="3" s="1"/>
  <c r="A384" i="3"/>
  <c r="R384" i="3" s="1"/>
  <c r="A383" i="3"/>
  <c r="R383" i="3" s="1"/>
  <c r="A382" i="3"/>
  <c r="R382" i="3" s="1"/>
  <c r="A381" i="3"/>
  <c r="R381" i="3" s="1"/>
  <c r="A380" i="3"/>
  <c r="R380" i="3" s="1"/>
  <c r="A379" i="3"/>
  <c r="R379" i="3" s="1"/>
  <c r="A378" i="3"/>
  <c r="R378" i="3" s="1"/>
  <c r="A377" i="3"/>
  <c r="R377" i="3" s="1"/>
  <c r="A376" i="3"/>
  <c r="R376" i="3" s="1"/>
  <c r="A375" i="3"/>
  <c r="R375" i="3" s="1"/>
  <c r="A374" i="3"/>
  <c r="R374" i="3" s="1"/>
  <c r="A373" i="3"/>
  <c r="R373" i="3" s="1"/>
  <c r="A372" i="3"/>
  <c r="R372" i="3" s="1"/>
  <c r="P370" i="3"/>
  <c r="N370" i="3"/>
  <c r="M370" i="3"/>
  <c r="L370" i="3"/>
  <c r="I370" i="3"/>
  <c r="H370" i="3"/>
  <c r="G370" i="3"/>
  <c r="F370" i="3"/>
  <c r="C370" i="3"/>
  <c r="B370" i="3"/>
  <c r="A370" i="3"/>
  <c r="R370" i="3" s="1"/>
  <c r="A368" i="3"/>
  <c r="R368" i="3" s="1"/>
  <c r="A367" i="3"/>
  <c r="R367" i="3" s="1"/>
  <c r="A366" i="3"/>
  <c r="R366" i="3" s="1"/>
  <c r="A365" i="3"/>
  <c r="R365" i="3" s="1"/>
  <c r="A364" i="3"/>
  <c r="R364" i="3" s="1"/>
  <c r="A363" i="3"/>
  <c r="R363" i="3" s="1"/>
  <c r="A362" i="3"/>
  <c r="R362" i="3" s="1"/>
  <c r="A361" i="3"/>
  <c r="R361" i="3" s="1"/>
  <c r="A360" i="3"/>
  <c r="R360" i="3" s="1"/>
  <c r="A359" i="3"/>
  <c r="R359" i="3" s="1"/>
  <c r="A358" i="3"/>
  <c r="R358" i="3" s="1"/>
  <c r="A357" i="3"/>
  <c r="R357" i="3" s="1"/>
  <c r="A356" i="3"/>
  <c r="R356" i="3" s="1"/>
  <c r="A355" i="3"/>
  <c r="R355" i="3" s="1"/>
  <c r="A354" i="3"/>
  <c r="R354" i="3" s="1"/>
  <c r="A353" i="3"/>
  <c r="R353" i="3" s="1"/>
  <c r="A352" i="3"/>
  <c r="R352" i="3" s="1"/>
  <c r="A351" i="3"/>
  <c r="R351" i="3" s="1"/>
  <c r="A350" i="3"/>
  <c r="R350" i="3" s="1"/>
  <c r="A349" i="3"/>
  <c r="R349" i="3" s="1"/>
  <c r="A348" i="3"/>
  <c r="R348" i="3" s="1"/>
  <c r="A347" i="3"/>
  <c r="R347" i="3" s="1"/>
  <c r="A346" i="3"/>
  <c r="R346" i="3" s="1"/>
  <c r="A345" i="3"/>
  <c r="R345" i="3" s="1"/>
  <c r="A344" i="3"/>
  <c r="R344" i="3" s="1"/>
  <c r="A343" i="3"/>
  <c r="R343" i="3" s="1"/>
  <c r="A342" i="3"/>
  <c r="R342" i="3" s="1"/>
  <c r="A341" i="3"/>
  <c r="R341" i="3" s="1"/>
  <c r="A340" i="3"/>
  <c r="R340" i="3" s="1"/>
  <c r="A339" i="3"/>
  <c r="R339" i="3" s="1"/>
  <c r="P337" i="3"/>
  <c r="N337" i="3"/>
  <c r="M337" i="3"/>
  <c r="L337" i="3"/>
  <c r="I337" i="3"/>
  <c r="H337" i="3"/>
  <c r="G337" i="3"/>
  <c r="F337" i="3"/>
  <c r="C337" i="3"/>
  <c r="B337" i="3"/>
  <c r="A337" i="3"/>
  <c r="R337" i="3" s="1"/>
  <c r="A335" i="3"/>
  <c r="R335" i="3" s="1"/>
  <c r="A334" i="3"/>
  <c r="R334" i="3" s="1"/>
  <c r="A333" i="3"/>
  <c r="R333" i="3" s="1"/>
  <c r="A332" i="3"/>
  <c r="R332" i="3" s="1"/>
  <c r="A331" i="3"/>
  <c r="R331" i="3" s="1"/>
  <c r="A330" i="3"/>
  <c r="R330" i="3" s="1"/>
  <c r="A329" i="3"/>
  <c r="R329" i="3" s="1"/>
  <c r="A328" i="3"/>
  <c r="R328" i="3" s="1"/>
  <c r="A327" i="3"/>
  <c r="R327" i="3" s="1"/>
  <c r="A326" i="3"/>
  <c r="R326" i="3" s="1"/>
  <c r="A325" i="3"/>
  <c r="R325" i="3" s="1"/>
  <c r="A324" i="3"/>
  <c r="R324" i="3" s="1"/>
  <c r="A323" i="3"/>
  <c r="R323" i="3" s="1"/>
  <c r="A322" i="3"/>
  <c r="R322" i="3" s="1"/>
  <c r="A321" i="3"/>
  <c r="R321" i="3" s="1"/>
  <c r="A320" i="3"/>
  <c r="R320" i="3" s="1"/>
  <c r="A319" i="3"/>
  <c r="R319" i="3" s="1"/>
  <c r="A318" i="3"/>
  <c r="R318" i="3" s="1"/>
  <c r="A317" i="3"/>
  <c r="R317" i="3" s="1"/>
  <c r="A316" i="3"/>
  <c r="R316" i="3" s="1"/>
  <c r="A315" i="3"/>
  <c r="R315" i="3" s="1"/>
  <c r="A314" i="3"/>
  <c r="R314" i="3" s="1"/>
  <c r="A313" i="3"/>
  <c r="R313" i="3" s="1"/>
  <c r="A312" i="3"/>
  <c r="R312" i="3" s="1"/>
  <c r="A311" i="3"/>
  <c r="R311" i="3" s="1"/>
  <c r="A310" i="3"/>
  <c r="R310" i="3" s="1"/>
  <c r="A309" i="3"/>
  <c r="R309" i="3" s="1"/>
  <c r="A308" i="3"/>
  <c r="R308" i="3" s="1"/>
  <c r="A307" i="3"/>
  <c r="R307" i="3" s="1"/>
  <c r="A306" i="3"/>
  <c r="R306" i="3" s="1"/>
  <c r="A305" i="3"/>
  <c r="R305" i="3" s="1"/>
  <c r="P303" i="3"/>
  <c r="N303" i="3"/>
  <c r="M303" i="3"/>
  <c r="L303" i="3"/>
  <c r="I303" i="3"/>
  <c r="H303" i="3"/>
  <c r="G303" i="3"/>
  <c r="F303" i="3"/>
  <c r="C303" i="3"/>
  <c r="B303" i="3"/>
  <c r="A303" i="3"/>
  <c r="R303" i="3" s="1"/>
  <c r="A301" i="3"/>
  <c r="R301" i="3" s="1"/>
  <c r="A300" i="3"/>
  <c r="R300" i="3" s="1"/>
  <c r="A299" i="3"/>
  <c r="R299" i="3" s="1"/>
  <c r="A298" i="3"/>
  <c r="R298" i="3" s="1"/>
  <c r="A297" i="3"/>
  <c r="R297" i="3" s="1"/>
  <c r="A296" i="3"/>
  <c r="R296" i="3" s="1"/>
  <c r="A295" i="3"/>
  <c r="R295" i="3" s="1"/>
  <c r="A294" i="3"/>
  <c r="R294" i="3" s="1"/>
  <c r="A293" i="3"/>
  <c r="R293" i="3" s="1"/>
  <c r="A292" i="3"/>
  <c r="R292" i="3" s="1"/>
  <c r="A291" i="3"/>
  <c r="R291" i="3" s="1"/>
  <c r="A290" i="3"/>
  <c r="R290" i="3" s="1"/>
  <c r="A289" i="3"/>
  <c r="R289" i="3" s="1"/>
  <c r="A288" i="3"/>
  <c r="R288" i="3" s="1"/>
  <c r="A287" i="3"/>
  <c r="R287" i="3" s="1"/>
  <c r="A286" i="3"/>
  <c r="R286" i="3" s="1"/>
  <c r="A285" i="3"/>
  <c r="R285" i="3" s="1"/>
  <c r="A284" i="3"/>
  <c r="R284" i="3" s="1"/>
  <c r="A283" i="3"/>
  <c r="R283" i="3" s="1"/>
  <c r="A282" i="3"/>
  <c r="R282" i="3" s="1"/>
  <c r="A281" i="3"/>
  <c r="R281" i="3" s="1"/>
  <c r="A280" i="3"/>
  <c r="R280" i="3" s="1"/>
  <c r="A279" i="3"/>
  <c r="R279" i="3" s="1"/>
  <c r="A278" i="3"/>
  <c r="R278" i="3" s="1"/>
  <c r="A277" i="3"/>
  <c r="R277" i="3" s="1"/>
  <c r="A276" i="3"/>
  <c r="R276" i="3" s="1"/>
  <c r="A275" i="3"/>
  <c r="R275" i="3" s="1"/>
  <c r="A274" i="3"/>
  <c r="R274" i="3" s="1"/>
  <c r="A273" i="3"/>
  <c r="R273" i="3" s="1"/>
  <c r="A272" i="3"/>
  <c r="R272" i="3" s="1"/>
  <c r="P270" i="3"/>
  <c r="N270" i="3"/>
  <c r="M270" i="3"/>
  <c r="L270" i="3"/>
  <c r="I270" i="3"/>
  <c r="H270" i="3"/>
  <c r="G270" i="3"/>
  <c r="F270" i="3"/>
  <c r="C270" i="3"/>
  <c r="B270" i="3"/>
  <c r="A270" i="3"/>
  <c r="R270" i="3" s="1"/>
  <c r="A268" i="3"/>
  <c r="R268" i="3" s="1"/>
  <c r="A267" i="3"/>
  <c r="R267" i="3" s="1"/>
  <c r="A266" i="3"/>
  <c r="R266" i="3" s="1"/>
  <c r="A265" i="3"/>
  <c r="R265" i="3" s="1"/>
  <c r="A264" i="3"/>
  <c r="R264" i="3" s="1"/>
  <c r="A263" i="3"/>
  <c r="R263" i="3" s="1"/>
  <c r="A262" i="3"/>
  <c r="R262" i="3" s="1"/>
  <c r="A261" i="3"/>
  <c r="R261" i="3" s="1"/>
  <c r="A260" i="3"/>
  <c r="R260" i="3" s="1"/>
  <c r="A259" i="3"/>
  <c r="R259" i="3" s="1"/>
  <c r="A258" i="3"/>
  <c r="R258" i="3" s="1"/>
  <c r="A257" i="3"/>
  <c r="R257" i="3" s="1"/>
  <c r="A256" i="3"/>
  <c r="R256" i="3" s="1"/>
  <c r="A255" i="3"/>
  <c r="R255" i="3" s="1"/>
  <c r="A254" i="3"/>
  <c r="R254" i="3" s="1"/>
  <c r="A253" i="3"/>
  <c r="R253" i="3" s="1"/>
  <c r="A252" i="3"/>
  <c r="R252" i="3" s="1"/>
  <c r="A251" i="3"/>
  <c r="R251" i="3" s="1"/>
  <c r="A250" i="3"/>
  <c r="R250" i="3" s="1"/>
  <c r="A249" i="3"/>
  <c r="R249" i="3" s="1"/>
  <c r="A248" i="3"/>
  <c r="R248" i="3" s="1"/>
  <c r="A247" i="3"/>
  <c r="R247" i="3" s="1"/>
  <c r="A246" i="3"/>
  <c r="R246" i="3" s="1"/>
  <c r="A245" i="3"/>
  <c r="R245" i="3" s="1"/>
  <c r="A244" i="3"/>
  <c r="R244" i="3" s="1"/>
  <c r="A243" i="3"/>
  <c r="R243" i="3" s="1"/>
  <c r="A242" i="3"/>
  <c r="R242" i="3" s="1"/>
  <c r="A241" i="3"/>
  <c r="R241" i="3" s="1"/>
  <c r="A240" i="3"/>
  <c r="R240" i="3" s="1"/>
  <c r="A239" i="3"/>
  <c r="R239" i="3" s="1"/>
  <c r="A238" i="3"/>
  <c r="R238" i="3" s="1"/>
  <c r="P236" i="3"/>
  <c r="N236" i="3"/>
  <c r="M236" i="3"/>
  <c r="L236" i="3"/>
  <c r="I236" i="3"/>
  <c r="H236" i="3"/>
  <c r="G236" i="3"/>
  <c r="F236" i="3"/>
  <c r="C236" i="3"/>
  <c r="B236" i="3"/>
  <c r="A236" i="3"/>
  <c r="R236" i="3" s="1"/>
  <c r="A234" i="3"/>
  <c r="R234" i="3" s="1"/>
  <c r="A233" i="3"/>
  <c r="R233" i="3" s="1"/>
  <c r="A232" i="3"/>
  <c r="R232" i="3" s="1"/>
  <c r="A231" i="3"/>
  <c r="R231" i="3" s="1"/>
  <c r="A230" i="3"/>
  <c r="R230" i="3" s="1"/>
  <c r="A229" i="3"/>
  <c r="R229" i="3" s="1"/>
  <c r="A228" i="3"/>
  <c r="R228" i="3" s="1"/>
  <c r="A227" i="3"/>
  <c r="R227" i="3" s="1"/>
  <c r="A226" i="3"/>
  <c r="R226" i="3" s="1"/>
  <c r="A225" i="3"/>
  <c r="R225" i="3" s="1"/>
  <c r="A224" i="3"/>
  <c r="R224" i="3" s="1"/>
  <c r="A223" i="3"/>
  <c r="R223" i="3" s="1"/>
  <c r="A222" i="3"/>
  <c r="R222" i="3" s="1"/>
  <c r="A221" i="3"/>
  <c r="R221" i="3" s="1"/>
  <c r="A220" i="3"/>
  <c r="R220" i="3" s="1"/>
  <c r="A219" i="3"/>
  <c r="R219" i="3" s="1"/>
  <c r="A218" i="3"/>
  <c r="R218" i="3" s="1"/>
  <c r="A217" i="3"/>
  <c r="R217" i="3" s="1"/>
  <c r="A216" i="3"/>
  <c r="R216" i="3" s="1"/>
  <c r="A215" i="3"/>
  <c r="R215" i="3" s="1"/>
  <c r="A214" i="3"/>
  <c r="R214" i="3" s="1"/>
  <c r="A213" i="3"/>
  <c r="R213" i="3" s="1"/>
  <c r="A212" i="3"/>
  <c r="R212" i="3" s="1"/>
  <c r="A211" i="3"/>
  <c r="R211" i="3" s="1"/>
  <c r="A210" i="3"/>
  <c r="R210" i="3" s="1"/>
  <c r="A209" i="3"/>
  <c r="R209" i="3" s="1"/>
  <c r="A208" i="3"/>
  <c r="R208" i="3" s="1"/>
  <c r="A207" i="3"/>
  <c r="R207" i="3" s="1"/>
  <c r="A206" i="3"/>
  <c r="R206" i="3" s="1"/>
  <c r="A205" i="3"/>
  <c r="R205" i="3" s="1"/>
  <c r="A204" i="3"/>
  <c r="R204" i="3" s="1"/>
  <c r="P202" i="3"/>
  <c r="N202" i="3"/>
  <c r="M202" i="3"/>
  <c r="L202" i="3"/>
  <c r="I202" i="3"/>
  <c r="H202" i="3"/>
  <c r="G202" i="3"/>
  <c r="F202" i="3"/>
  <c r="C202" i="3"/>
  <c r="B202" i="3"/>
  <c r="A202" i="3"/>
  <c r="A200" i="3"/>
  <c r="R200" i="3" s="1"/>
  <c r="A199" i="3"/>
  <c r="R199" i="3" s="1"/>
  <c r="A198" i="3"/>
  <c r="R198" i="3" s="1"/>
  <c r="A197" i="3"/>
  <c r="R197" i="3" s="1"/>
  <c r="A196" i="3"/>
  <c r="R196" i="3" s="1"/>
  <c r="A195" i="3"/>
  <c r="R195" i="3" s="1"/>
  <c r="A194" i="3"/>
  <c r="R194" i="3" s="1"/>
  <c r="A193" i="3"/>
  <c r="R193" i="3" s="1"/>
  <c r="A192" i="3"/>
  <c r="R192" i="3" s="1"/>
  <c r="A191" i="3"/>
  <c r="R191" i="3" s="1"/>
  <c r="A190" i="3"/>
  <c r="R190" i="3" s="1"/>
  <c r="A189" i="3"/>
  <c r="R189" i="3" s="1"/>
  <c r="A188" i="3"/>
  <c r="R188" i="3" s="1"/>
  <c r="A187" i="3"/>
  <c r="R187" i="3" s="1"/>
  <c r="A186" i="3"/>
  <c r="R186" i="3" s="1"/>
  <c r="A185" i="3"/>
  <c r="R185" i="3" s="1"/>
  <c r="A184" i="3"/>
  <c r="R184" i="3" s="1"/>
  <c r="A183" i="3"/>
  <c r="R183" i="3" s="1"/>
  <c r="A182" i="3"/>
  <c r="R182" i="3" s="1"/>
  <c r="A181" i="3"/>
  <c r="R181" i="3" s="1"/>
  <c r="A180" i="3"/>
  <c r="R180" i="3" s="1"/>
  <c r="A179" i="3"/>
  <c r="R179" i="3" s="1"/>
  <c r="A178" i="3"/>
  <c r="R178" i="3" s="1"/>
  <c r="A177" i="3"/>
  <c r="R177" i="3" s="1"/>
  <c r="A176" i="3"/>
  <c r="R176" i="3" s="1"/>
  <c r="A175" i="3"/>
  <c r="R175" i="3" s="1"/>
  <c r="A174" i="3"/>
  <c r="R174" i="3" s="1"/>
  <c r="A173" i="3"/>
  <c r="R173" i="3" s="1"/>
  <c r="A172" i="3"/>
  <c r="R172" i="3" s="1"/>
  <c r="A171" i="3"/>
  <c r="R171" i="3" s="1"/>
  <c r="P169" i="3"/>
  <c r="N169" i="3"/>
  <c r="M169" i="3"/>
  <c r="L169" i="3"/>
  <c r="I169" i="3"/>
  <c r="H169" i="3"/>
  <c r="G169" i="3"/>
  <c r="F169" i="3"/>
  <c r="C169" i="3"/>
  <c r="B169" i="3"/>
  <c r="A169" i="3"/>
  <c r="R169" i="3" s="1"/>
  <c r="A167" i="3"/>
  <c r="R167" i="3" s="1"/>
  <c r="A166" i="3"/>
  <c r="R166" i="3" s="1"/>
  <c r="A165" i="3"/>
  <c r="R165" i="3" s="1"/>
  <c r="A164" i="3"/>
  <c r="R164" i="3" s="1"/>
  <c r="A163" i="3"/>
  <c r="R163" i="3" s="1"/>
  <c r="A162" i="3"/>
  <c r="R162" i="3" s="1"/>
  <c r="A161" i="3"/>
  <c r="R161" i="3" s="1"/>
  <c r="A160" i="3"/>
  <c r="R160" i="3" s="1"/>
  <c r="A159" i="3"/>
  <c r="R159" i="3" s="1"/>
  <c r="A158" i="3"/>
  <c r="R158" i="3" s="1"/>
  <c r="A157" i="3"/>
  <c r="R157" i="3" s="1"/>
  <c r="A156" i="3"/>
  <c r="R156" i="3" s="1"/>
  <c r="A155" i="3"/>
  <c r="R155" i="3" s="1"/>
  <c r="A154" i="3"/>
  <c r="R154" i="3" s="1"/>
  <c r="A153" i="3"/>
  <c r="R153" i="3" s="1"/>
  <c r="A152" i="3"/>
  <c r="R152" i="3" s="1"/>
  <c r="A151" i="3"/>
  <c r="R151" i="3" s="1"/>
  <c r="A150" i="3"/>
  <c r="R150" i="3" s="1"/>
  <c r="A149" i="3"/>
  <c r="R149" i="3" s="1"/>
  <c r="A148" i="3"/>
  <c r="R148" i="3" s="1"/>
  <c r="A147" i="3"/>
  <c r="R147" i="3" s="1"/>
  <c r="A146" i="3"/>
  <c r="R146" i="3" s="1"/>
  <c r="A145" i="3"/>
  <c r="R145" i="3" s="1"/>
  <c r="A144" i="3"/>
  <c r="R144" i="3" s="1"/>
  <c r="A143" i="3"/>
  <c r="R143" i="3" s="1"/>
  <c r="A142" i="3"/>
  <c r="R142" i="3" s="1"/>
  <c r="A141" i="3"/>
  <c r="R141" i="3" s="1"/>
  <c r="A140" i="3"/>
  <c r="R140" i="3" s="1"/>
  <c r="A139" i="3"/>
  <c r="R139" i="3" s="1"/>
  <c r="A138" i="3"/>
  <c r="R138" i="3" s="1"/>
  <c r="A137" i="3"/>
  <c r="R137" i="3" s="1"/>
  <c r="P135" i="3"/>
  <c r="N135" i="3"/>
  <c r="M135" i="3"/>
  <c r="L135" i="3"/>
  <c r="I135" i="3"/>
  <c r="H135" i="3"/>
  <c r="G135" i="3"/>
  <c r="F135" i="3"/>
  <c r="C135" i="3"/>
  <c r="B135" i="3"/>
  <c r="A135" i="3"/>
  <c r="R135" i="3" s="1"/>
  <c r="P133" i="3"/>
  <c r="N133" i="3"/>
  <c r="M133" i="3"/>
  <c r="U133" i="3" s="1"/>
  <c r="I133" i="3"/>
  <c r="H133" i="3"/>
  <c r="G133" i="3"/>
  <c r="S133" i="3" s="1"/>
  <c r="F133" i="3"/>
  <c r="C133" i="3"/>
  <c r="B133" i="3"/>
  <c r="A133" i="3"/>
  <c r="R133" i="3" s="1"/>
  <c r="P132" i="3"/>
  <c r="N132" i="3"/>
  <c r="M132" i="3"/>
  <c r="U132" i="3" s="1"/>
  <c r="I132" i="3"/>
  <c r="H132" i="3"/>
  <c r="G132" i="3"/>
  <c r="S132" i="3" s="1"/>
  <c r="F132" i="3"/>
  <c r="C132" i="3"/>
  <c r="B132" i="3"/>
  <c r="A132" i="3"/>
  <c r="R132" i="3" s="1"/>
  <c r="P131" i="3"/>
  <c r="N131" i="3"/>
  <c r="M131" i="3"/>
  <c r="U131" i="3" s="1"/>
  <c r="I131" i="3"/>
  <c r="H131" i="3"/>
  <c r="G131" i="3"/>
  <c r="S131" i="3" s="1"/>
  <c r="F131" i="3"/>
  <c r="C131" i="3"/>
  <c r="B131" i="3"/>
  <c r="A131" i="3"/>
  <c r="R131" i="3" s="1"/>
  <c r="P130" i="3"/>
  <c r="N130" i="3"/>
  <c r="M130" i="3"/>
  <c r="U130" i="3" s="1"/>
  <c r="I130" i="3"/>
  <c r="H130" i="3"/>
  <c r="G130" i="3"/>
  <c r="S130" i="3" s="1"/>
  <c r="F130" i="3"/>
  <c r="C130" i="3"/>
  <c r="B130" i="3"/>
  <c r="A130" i="3"/>
  <c r="R130" i="3" s="1"/>
  <c r="P129" i="3"/>
  <c r="N129" i="3"/>
  <c r="M129" i="3"/>
  <c r="U129" i="3" s="1"/>
  <c r="I129" i="3"/>
  <c r="H129" i="3"/>
  <c r="G129" i="3"/>
  <c r="S129" i="3" s="1"/>
  <c r="F129" i="3"/>
  <c r="C129" i="3"/>
  <c r="B129" i="3"/>
  <c r="A129" i="3"/>
  <c r="R129" i="3" s="1"/>
  <c r="P128" i="3"/>
  <c r="N128" i="3"/>
  <c r="M128" i="3"/>
  <c r="U128" i="3" s="1"/>
  <c r="I128" i="3"/>
  <c r="H128" i="3"/>
  <c r="G128" i="3"/>
  <c r="S128" i="3" s="1"/>
  <c r="F128" i="3"/>
  <c r="C128" i="3"/>
  <c r="B128" i="3"/>
  <c r="A128" i="3"/>
  <c r="R128" i="3" s="1"/>
  <c r="P127" i="3"/>
  <c r="N127" i="3"/>
  <c r="M127" i="3"/>
  <c r="U127" i="3" s="1"/>
  <c r="I127" i="3"/>
  <c r="H127" i="3"/>
  <c r="G127" i="3"/>
  <c r="S127" i="3" s="1"/>
  <c r="F127" i="3"/>
  <c r="C127" i="3"/>
  <c r="B127" i="3"/>
  <c r="A127" i="3"/>
  <c r="R127" i="3" s="1"/>
  <c r="P126" i="3"/>
  <c r="N126" i="3"/>
  <c r="M126" i="3"/>
  <c r="U126" i="3" s="1"/>
  <c r="I126" i="3"/>
  <c r="H126" i="3"/>
  <c r="G126" i="3"/>
  <c r="S126" i="3" s="1"/>
  <c r="F126" i="3"/>
  <c r="C126" i="3"/>
  <c r="B126" i="3"/>
  <c r="A126" i="3"/>
  <c r="R126" i="3" s="1"/>
  <c r="P125" i="3"/>
  <c r="N125" i="3"/>
  <c r="M125" i="3"/>
  <c r="U125" i="3" s="1"/>
  <c r="I125" i="3"/>
  <c r="H125" i="3"/>
  <c r="G125" i="3"/>
  <c r="S125" i="3" s="1"/>
  <c r="F125" i="3"/>
  <c r="C125" i="3"/>
  <c r="B125" i="3"/>
  <c r="A125" i="3"/>
  <c r="R125" i="3" s="1"/>
  <c r="P124" i="3"/>
  <c r="N124" i="3"/>
  <c r="M124" i="3"/>
  <c r="U124" i="3" s="1"/>
  <c r="I124" i="3"/>
  <c r="H124" i="3"/>
  <c r="G124" i="3"/>
  <c r="S124" i="3" s="1"/>
  <c r="F124" i="3"/>
  <c r="C124" i="3"/>
  <c r="B124" i="3"/>
  <c r="A124" i="3"/>
  <c r="R124" i="3" s="1"/>
  <c r="P123" i="3"/>
  <c r="N123" i="3"/>
  <c r="M123" i="3"/>
  <c r="U123" i="3" s="1"/>
  <c r="I123" i="3"/>
  <c r="H123" i="3"/>
  <c r="G123" i="3"/>
  <c r="S123" i="3" s="1"/>
  <c r="F123" i="3"/>
  <c r="C123" i="3"/>
  <c r="B123" i="3"/>
  <c r="A123" i="3"/>
  <c r="R123" i="3" s="1"/>
  <c r="P122" i="3"/>
  <c r="N122" i="3"/>
  <c r="M122" i="3"/>
  <c r="U122" i="3" s="1"/>
  <c r="I122" i="3"/>
  <c r="H122" i="3"/>
  <c r="G122" i="3"/>
  <c r="S122" i="3" s="1"/>
  <c r="F122" i="3"/>
  <c r="C122" i="3"/>
  <c r="B122" i="3"/>
  <c r="A122" i="3"/>
  <c r="R122" i="3" s="1"/>
  <c r="P121" i="3"/>
  <c r="N121" i="3"/>
  <c r="M121" i="3"/>
  <c r="U121" i="3" s="1"/>
  <c r="I121" i="3"/>
  <c r="H121" i="3"/>
  <c r="G121" i="3"/>
  <c r="S121" i="3" s="1"/>
  <c r="F121" i="3"/>
  <c r="C121" i="3"/>
  <c r="B121" i="3"/>
  <c r="A121" i="3"/>
  <c r="R121" i="3" s="1"/>
  <c r="P120" i="3"/>
  <c r="N120" i="3"/>
  <c r="M120" i="3"/>
  <c r="U120" i="3" s="1"/>
  <c r="I120" i="3"/>
  <c r="H120" i="3"/>
  <c r="G120" i="3"/>
  <c r="S120" i="3" s="1"/>
  <c r="C120" i="3"/>
  <c r="B120" i="3"/>
  <c r="A120" i="3"/>
  <c r="R120" i="3" s="1"/>
  <c r="P119" i="3"/>
  <c r="N119" i="3"/>
  <c r="M119" i="3"/>
  <c r="U119" i="3" s="1"/>
  <c r="I119" i="3"/>
  <c r="H119" i="3"/>
  <c r="G119" i="3"/>
  <c r="S119" i="3" s="1"/>
  <c r="C119" i="3"/>
  <c r="B119" i="3"/>
  <c r="A119" i="3"/>
  <c r="R119" i="3" s="1"/>
  <c r="P118" i="3"/>
  <c r="N118" i="3"/>
  <c r="M118" i="3"/>
  <c r="U118" i="3" s="1"/>
  <c r="I118" i="3"/>
  <c r="H118" i="3"/>
  <c r="G118" i="3"/>
  <c r="S118" i="3" s="1"/>
  <c r="C118" i="3"/>
  <c r="B118" i="3"/>
  <c r="A118" i="3"/>
  <c r="R118" i="3" s="1"/>
  <c r="P117" i="3"/>
  <c r="N117" i="3"/>
  <c r="M117" i="3"/>
  <c r="U117" i="3" s="1"/>
  <c r="I117" i="3"/>
  <c r="H117" i="3"/>
  <c r="G117" i="3"/>
  <c r="S117" i="3" s="1"/>
  <c r="AB117" i="3" s="1"/>
  <c r="C117" i="3"/>
  <c r="B117" i="3"/>
  <c r="A117" i="3"/>
  <c r="R117" i="3" s="1"/>
  <c r="P116" i="3"/>
  <c r="N116" i="3"/>
  <c r="M116" i="3"/>
  <c r="U116" i="3" s="1"/>
  <c r="I116" i="3"/>
  <c r="H116" i="3"/>
  <c r="G116" i="3"/>
  <c r="S116" i="3" s="1"/>
  <c r="C116" i="3"/>
  <c r="B116" i="3"/>
  <c r="A116" i="3"/>
  <c r="R116" i="3" s="1"/>
  <c r="P115" i="3"/>
  <c r="N115" i="3"/>
  <c r="M115" i="3"/>
  <c r="U115" i="3" s="1"/>
  <c r="I115" i="3"/>
  <c r="H115" i="3"/>
  <c r="G115" i="3"/>
  <c r="S115" i="3" s="1"/>
  <c r="C115" i="3"/>
  <c r="B115" i="3"/>
  <c r="A115" i="3"/>
  <c r="R115" i="3" s="1"/>
  <c r="P114" i="3"/>
  <c r="N114" i="3"/>
  <c r="M114" i="3"/>
  <c r="U114" i="3" s="1"/>
  <c r="I114" i="3"/>
  <c r="H114" i="3"/>
  <c r="C114" i="3"/>
  <c r="B114" i="3"/>
  <c r="A114" i="3"/>
  <c r="R114" i="3" s="1"/>
  <c r="P113" i="3"/>
  <c r="N113" i="3"/>
  <c r="M113" i="3"/>
  <c r="U113" i="3" s="1"/>
  <c r="I113" i="3"/>
  <c r="H113" i="3"/>
  <c r="G113" i="3"/>
  <c r="S113" i="3" s="1"/>
  <c r="C113" i="3"/>
  <c r="B113" i="3"/>
  <c r="A113" i="3"/>
  <c r="R113" i="3" s="1"/>
  <c r="P112" i="3"/>
  <c r="N112" i="3"/>
  <c r="M112" i="3"/>
  <c r="U112" i="3" s="1"/>
  <c r="I112" i="3"/>
  <c r="H112" i="3"/>
  <c r="G112" i="3"/>
  <c r="S112" i="3" s="1"/>
  <c r="C112" i="3"/>
  <c r="B112" i="3"/>
  <c r="A112" i="3"/>
  <c r="R112" i="3" s="1"/>
  <c r="P111" i="3"/>
  <c r="N111" i="3"/>
  <c r="M111" i="3"/>
  <c r="U111" i="3" s="1"/>
  <c r="I111" i="3"/>
  <c r="H111" i="3"/>
  <c r="G111" i="3"/>
  <c r="S111" i="3" s="1"/>
  <c r="C111" i="3"/>
  <c r="B111" i="3"/>
  <c r="A111" i="3"/>
  <c r="R111" i="3" s="1"/>
  <c r="P110" i="3"/>
  <c r="N110" i="3"/>
  <c r="M110" i="3"/>
  <c r="U110" i="3" s="1"/>
  <c r="I110" i="3"/>
  <c r="H110" i="3"/>
  <c r="G110" i="3"/>
  <c r="S110" i="3" s="1"/>
  <c r="C110" i="3"/>
  <c r="B110" i="3"/>
  <c r="A110" i="3"/>
  <c r="R110" i="3" s="1"/>
  <c r="P109" i="3"/>
  <c r="N109" i="3"/>
  <c r="M109" i="3"/>
  <c r="U109" i="3" s="1"/>
  <c r="I109" i="3"/>
  <c r="H109" i="3"/>
  <c r="G109" i="3"/>
  <c r="S109" i="3" s="1"/>
  <c r="C109" i="3"/>
  <c r="B109" i="3"/>
  <c r="A109" i="3"/>
  <c r="R109" i="3" s="1"/>
  <c r="P108" i="3"/>
  <c r="N108" i="3"/>
  <c r="M108" i="3"/>
  <c r="U108" i="3" s="1"/>
  <c r="I108" i="3"/>
  <c r="H108" i="3"/>
  <c r="G108" i="3"/>
  <c r="S108" i="3" s="1"/>
  <c r="C108" i="3"/>
  <c r="B108" i="3"/>
  <c r="A108" i="3"/>
  <c r="R108" i="3" s="1"/>
  <c r="P107" i="3"/>
  <c r="N107" i="3"/>
  <c r="M107" i="3"/>
  <c r="U107" i="3" s="1"/>
  <c r="I107" i="3"/>
  <c r="H107" i="3"/>
  <c r="G107" i="3"/>
  <c r="S107" i="3" s="1"/>
  <c r="C107" i="3"/>
  <c r="B107" i="3"/>
  <c r="A107" i="3"/>
  <c r="R107" i="3" s="1"/>
  <c r="P106" i="3"/>
  <c r="N106" i="3"/>
  <c r="M106" i="3"/>
  <c r="U106" i="3" s="1"/>
  <c r="I106" i="3"/>
  <c r="H106" i="3"/>
  <c r="G106" i="3"/>
  <c r="S106" i="3" s="1"/>
  <c r="C106" i="3"/>
  <c r="B106" i="3"/>
  <c r="A106" i="3"/>
  <c r="R106" i="3" s="1"/>
  <c r="P105" i="3"/>
  <c r="N105" i="3"/>
  <c r="M105" i="3"/>
  <c r="U105" i="3" s="1"/>
  <c r="I105" i="3"/>
  <c r="H105" i="3"/>
  <c r="G105" i="3"/>
  <c r="S105" i="3" s="1"/>
  <c r="C105" i="3"/>
  <c r="B105" i="3"/>
  <c r="A105" i="3"/>
  <c r="R105" i="3" s="1"/>
  <c r="P104" i="3"/>
  <c r="N104" i="3"/>
  <c r="M104" i="3"/>
  <c r="U104" i="3" s="1"/>
  <c r="I104" i="3"/>
  <c r="H104" i="3"/>
  <c r="G104" i="3"/>
  <c r="S104" i="3" s="1"/>
  <c r="C104" i="3"/>
  <c r="B104" i="3"/>
  <c r="A104" i="3"/>
  <c r="R104" i="3" s="1"/>
  <c r="P102" i="3"/>
  <c r="N102" i="3"/>
  <c r="M102" i="3"/>
  <c r="L102" i="3"/>
  <c r="I102" i="3"/>
  <c r="H102" i="3"/>
  <c r="G102" i="3"/>
  <c r="F102" i="3"/>
  <c r="C102" i="3"/>
  <c r="B102" i="3"/>
  <c r="A102" i="3"/>
  <c r="R102" i="3" s="1"/>
  <c r="A100" i="3"/>
  <c r="R100" i="3" s="1"/>
  <c r="A99" i="3"/>
  <c r="R99" i="3" s="1"/>
  <c r="A98" i="3"/>
  <c r="R98" i="3" s="1"/>
  <c r="A97" i="3"/>
  <c r="R97" i="3" s="1"/>
  <c r="A96" i="3"/>
  <c r="R96" i="3" s="1"/>
  <c r="A95" i="3"/>
  <c r="R95" i="3" s="1"/>
  <c r="A94" i="3"/>
  <c r="R94" i="3" s="1"/>
  <c r="A93" i="3"/>
  <c r="R93" i="3" s="1"/>
  <c r="A92" i="3"/>
  <c r="R92" i="3" s="1"/>
  <c r="A91" i="3"/>
  <c r="R91" i="3" s="1"/>
  <c r="A90" i="3"/>
  <c r="R90" i="3" s="1"/>
  <c r="A89" i="3"/>
  <c r="R89" i="3" s="1"/>
  <c r="A88" i="3"/>
  <c r="R88" i="3" s="1"/>
  <c r="A87" i="3"/>
  <c r="R87" i="3" s="1"/>
  <c r="A86" i="3"/>
  <c r="R86" i="3" s="1"/>
  <c r="A85" i="3"/>
  <c r="R85" i="3" s="1"/>
  <c r="A84" i="3"/>
  <c r="R84" i="3" s="1"/>
  <c r="A83" i="3"/>
  <c r="R83" i="3" s="1"/>
  <c r="A82" i="3"/>
  <c r="R82" i="3" s="1"/>
  <c r="A81" i="3"/>
  <c r="R81" i="3" s="1"/>
  <c r="A80" i="3"/>
  <c r="R80" i="3" s="1"/>
  <c r="A79" i="3"/>
  <c r="R79" i="3" s="1"/>
  <c r="A78" i="3"/>
  <c r="R78" i="3" s="1"/>
  <c r="A77" i="3"/>
  <c r="R77" i="3" s="1"/>
  <c r="A76" i="3"/>
  <c r="R76" i="3" s="1"/>
  <c r="A75" i="3"/>
  <c r="R75" i="3" s="1"/>
  <c r="A74" i="3"/>
  <c r="R74" i="3" s="1"/>
  <c r="A73" i="3"/>
  <c r="R73" i="3" s="1"/>
  <c r="A72" i="3"/>
  <c r="R72" i="3" s="1"/>
  <c r="A71" i="3"/>
  <c r="R71" i="3" s="1"/>
  <c r="A70" i="3"/>
  <c r="R70" i="3" s="1"/>
  <c r="A68" i="3"/>
  <c r="R68" i="3" s="1"/>
  <c r="R202" i="3"/>
  <c r="P68" i="3"/>
  <c r="N68" i="3"/>
  <c r="M68" i="3"/>
  <c r="L68" i="3"/>
  <c r="I68" i="3"/>
  <c r="H68" i="3"/>
  <c r="G68" i="3"/>
  <c r="F68" i="3"/>
  <c r="C68" i="3"/>
  <c r="B68" i="3"/>
  <c r="A66" i="3"/>
  <c r="R66" i="3" s="1"/>
  <c r="AG65" i="3"/>
  <c r="AF65" i="3"/>
  <c r="AA65" i="3"/>
  <c r="Z65" i="3"/>
  <c r="Y65" i="3"/>
  <c r="X65" i="3"/>
  <c r="W65" i="3"/>
  <c r="A65" i="3"/>
  <c r="R65" i="3" s="1"/>
  <c r="AG64" i="3"/>
  <c r="AF64" i="3"/>
  <c r="AA64" i="3"/>
  <c r="Z64" i="3"/>
  <c r="Y64" i="3"/>
  <c r="X64" i="3"/>
  <c r="W64" i="3"/>
  <c r="A64" i="3"/>
  <c r="R64" i="3" s="1"/>
  <c r="AG63" i="3"/>
  <c r="AF63" i="3"/>
  <c r="AA63" i="3"/>
  <c r="Z63" i="3"/>
  <c r="Y63" i="3"/>
  <c r="X63" i="3"/>
  <c r="W63" i="3"/>
  <c r="A63" i="3"/>
  <c r="R63" i="3" s="1"/>
  <c r="AG62" i="3"/>
  <c r="AF62" i="3"/>
  <c r="AA62" i="3"/>
  <c r="Z62" i="3"/>
  <c r="Y62" i="3"/>
  <c r="X62" i="3"/>
  <c r="W62" i="3"/>
  <c r="A62" i="3"/>
  <c r="R62" i="3" s="1"/>
  <c r="AG61" i="3"/>
  <c r="AF61" i="3"/>
  <c r="AA61" i="3"/>
  <c r="Z61" i="3"/>
  <c r="Y61" i="3"/>
  <c r="X61" i="3"/>
  <c r="W61" i="3"/>
  <c r="A61" i="3"/>
  <c r="R61" i="3" s="1"/>
  <c r="AG60" i="3"/>
  <c r="AF60" i="3"/>
  <c r="AA60" i="3"/>
  <c r="Z60" i="3"/>
  <c r="Y60" i="3"/>
  <c r="X60" i="3"/>
  <c r="W60" i="3"/>
  <c r="A60" i="3"/>
  <c r="R60" i="3" s="1"/>
  <c r="AG59" i="3"/>
  <c r="AF59" i="3"/>
  <c r="AA59" i="3"/>
  <c r="Z59" i="3"/>
  <c r="Y59" i="3"/>
  <c r="X59" i="3"/>
  <c r="W59" i="3"/>
  <c r="A59" i="3"/>
  <c r="R59" i="3" s="1"/>
  <c r="AG58" i="3"/>
  <c r="AF58" i="3"/>
  <c r="AA58" i="3"/>
  <c r="Z58" i="3"/>
  <c r="Y58" i="3"/>
  <c r="X58" i="3"/>
  <c r="W58" i="3"/>
  <c r="A58" i="3"/>
  <c r="R58" i="3" s="1"/>
  <c r="AG57" i="3"/>
  <c r="AF57" i="3"/>
  <c r="AA57" i="3"/>
  <c r="Z57" i="3"/>
  <c r="Y57" i="3"/>
  <c r="X57" i="3"/>
  <c r="W57" i="3"/>
  <c r="A57" i="3"/>
  <c r="R57" i="3" s="1"/>
  <c r="AG56" i="3"/>
  <c r="AF56" i="3"/>
  <c r="AA56" i="3"/>
  <c r="Z56" i="3"/>
  <c r="Y56" i="3"/>
  <c r="X56" i="3"/>
  <c r="W56" i="3"/>
  <c r="A56" i="3"/>
  <c r="R56" i="3" s="1"/>
  <c r="AG55" i="3"/>
  <c r="AF55" i="3"/>
  <c r="AA55" i="3"/>
  <c r="Z55" i="3"/>
  <c r="Y55" i="3"/>
  <c r="X55" i="3"/>
  <c r="W55" i="3"/>
  <c r="A55" i="3"/>
  <c r="R55" i="3" s="1"/>
  <c r="AG54" i="3"/>
  <c r="AF54" i="3"/>
  <c r="AA54" i="3"/>
  <c r="Z54" i="3"/>
  <c r="Y54" i="3"/>
  <c r="X54" i="3"/>
  <c r="W54" i="3"/>
  <c r="A54" i="3"/>
  <c r="R54" i="3" s="1"/>
  <c r="AG53" i="3"/>
  <c r="AF53" i="3"/>
  <c r="AA53" i="3"/>
  <c r="Z53" i="3"/>
  <c r="Y53" i="3"/>
  <c r="X53" i="3"/>
  <c r="W53" i="3"/>
  <c r="A53" i="3"/>
  <c r="R53" i="3" s="1"/>
  <c r="AG52" i="3"/>
  <c r="AF52" i="3"/>
  <c r="AA52" i="3"/>
  <c r="Z52" i="3"/>
  <c r="Y52" i="3"/>
  <c r="X52" i="3"/>
  <c r="W52" i="3"/>
  <c r="A52" i="3"/>
  <c r="R52" i="3" s="1"/>
  <c r="AG51" i="3"/>
  <c r="AF51" i="3"/>
  <c r="AA51" i="3"/>
  <c r="Z51" i="3"/>
  <c r="Y51" i="3"/>
  <c r="X51" i="3"/>
  <c r="W51" i="3"/>
  <c r="A51" i="3"/>
  <c r="R51" i="3" s="1"/>
  <c r="AG50" i="3"/>
  <c r="AF50" i="3"/>
  <c r="AA50" i="3"/>
  <c r="Z50" i="3"/>
  <c r="Y50" i="3"/>
  <c r="X50" i="3"/>
  <c r="W50" i="3"/>
  <c r="A50" i="3"/>
  <c r="R50" i="3" s="1"/>
  <c r="AG49" i="3"/>
  <c r="AF49" i="3"/>
  <c r="AA49" i="3"/>
  <c r="Z49" i="3"/>
  <c r="Y49" i="3"/>
  <c r="X49" i="3"/>
  <c r="W49" i="3"/>
  <c r="A49" i="3"/>
  <c r="R49" i="3" s="1"/>
  <c r="AG48" i="3"/>
  <c r="AF48" i="3"/>
  <c r="AA48" i="3"/>
  <c r="Z48" i="3"/>
  <c r="Y48" i="3"/>
  <c r="X48" i="3"/>
  <c r="W48" i="3"/>
  <c r="A48" i="3"/>
  <c r="R48" i="3" s="1"/>
  <c r="AG47" i="3"/>
  <c r="AF47" i="3"/>
  <c r="AA47" i="3"/>
  <c r="Z47" i="3"/>
  <c r="Y47" i="3"/>
  <c r="X47" i="3"/>
  <c r="W47" i="3"/>
  <c r="A47" i="3"/>
  <c r="R47" i="3" s="1"/>
  <c r="AG46" i="3"/>
  <c r="AF46" i="3"/>
  <c r="AA46" i="3"/>
  <c r="Z46" i="3"/>
  <c r="Y46" i="3"/>
  <c r="X46" i="3"/>
  <c r="W46" i="3"/>
  <c r="A46" i="3"/>
  <c r="R46" i="3" s="1"/>
  <c r="AG45" i="3"/>
  <c r="AF45" i="3"/>
  <c r="AA45" i="3"/>
  <c r="Z45" i="3"/>
  <c r="Y45" i="3"/>
  <c r="X45" i="3"/>
  <c r="W45" i="3"/>
  <c r="A45" i="3"/>
  <c r="R45" i="3" s="1"/>
  <c r="AG44" i="3"/>
  <c r="AF44" i="3"/>
  <c r="AA44" i="3"/>
  <c r="Z44" i="3"/>
  <c r="Y44" i="3"/>
  <c r="X44" i="3"/>
  <c r="W44" i="3"/>
  <c r="A44" i="3"/>
  <c r="R44" i="3" s="1"/>
  <c r="AG43" i="3"/>
  <c r="AF43" i="3"/>
  <c r="AA43" i="3"/>
  <c r="Z43" i="3"/>
  <c r="Y43" i="3"/>
  <c r="X43" i="3"/>
  <c r="W43" i="3"/>
  <c r="A43" i="3"/>
  <c r="R43" i="3" s="1"/>
  <c r="AG42" i="3"/>
  <c r="AF42" i="3"/>
  <c r="AA42" i="3"/>
  <c r="Z42" i="3"/>
  <c r="Y42" i="3"/>
  <c r="X42" i="3"/>
  <c r="W42" i="3"/>
  <c r="A42" i="3"/>
  <c r="R42" i="3" s="1"/>
  <c r="AG41" i="3"/>
  <c r="AF41" i="3"/>
  <c r="AA41" i="3"/>
  <c r="Z41" i="3"/>
  <c r="Y41" i="3"/>
  <c r="X41" i="3"/>
  <c r="W41" i="3"/>
  <c r="A41" i="3"/>
  <c r="R41" i="3" s="1"/>
  <c r="AG40" i="3"/>
  <c r="AF40" i="3"/>
  <c r="AA40" i="3"/>
  <c r="Z40" i="3"/>
  <c r="Y40" i="3"/>
  <c r="X40" i="3"/>
  <c r="W40" i="3"/>
  <c r="A40" i="3"/>
  <c r="R40" i="3" s="1"/>
  <c r="AG39" i="3"/>
  <c r="AF39" i="3"/>
  <c r="AA39" i="3"/>
  <c r="Z39" i="3"/>
  <c r="Y39" i="3"/>
  <c r="X39" i="3"/>
  <c r="W39" i="3"/>
  <c r="A39" i="3"/>
  <c r="R39" i="3" s="1"/>
  <c r="AG38" i="3"/>
  <c r="AF38" i="3"/>
  <c r="AA38" i="3"/>
  <c r="Z38" i="3"/>
  <c r="Y38" i="3"/>
  <c r="X38" i="3"/>
  <c r="W38" i="3"/>
  <c r="A38" i="3"/>
  <c r="R38" i="3" s="1"/>
  <c r="AG37" i="3"/>
  <c r="AF37" i="3"/>
  <c r="A36" i="3"/>
  <c r="R36" i="3" s="1"/>
  <c r="AG34" i="3"/>
  <c r="AF34" i="3"/>
  <c r="AA34" i="3"/>
  <c r="Z34" i="3"/>
  <c r="Y34" i="3"/>
  <c r="X34" i="3"/>
  <c r="W34" i="3"/>
  <c r="A34" i="3"/>
  <c r="R34" i="3" s="1"/>
  <c r="AG33" i="3"/>
  <c r="AF33" i="3"/>
  <c r="AA33" i="3"/>
  <c r="Z33" i="3"/>
  <c r="Y33" i="3"/>
  <c r="X33" i="3"/>
  <c r="W33" i="3"/>
  <c r="A33" i="3"/>
  <c r="R33" i="3" s="1"/>
  <c r="AG32" i="3"/>
  <c r="AF32" i="3"/>
  <c r="AA32" i="3"/>
  <c r="Z32" i="3"/>
  <c r="Y32" i="3"/>
  <c r="X32" i="3"/>
  <c r="W32" i="3"/>
  <c r="A32" i="3"/>
  <c r="R32" i="3" s="1"/>
  <c r="AG31" i="3"/>
  <c r="AF31" i="3"/>
  <c r="AA31" i="3"/>
  <c r="Z31" i="3"/>
  <c r="Y31" i="3"/>
  <c r="X31" i="3"/>
  <c r="W31" i="3"/>
  <c r="A31" i="3"/>
  <c r="R31" i="3" s="1"/>
  <c r="AG30" i="3"/>
  <c r="AF30" i="3"/>
  <c r="AA30" i="3"/>
  <c r="Z30" i="3"/>
  <c r="Y30" i="3"/>
  <c r="X30" i="3"/>
  <c r="W30" i="3"/>
  <c r="A30" i="3"/>
  <c r="R30" i="3" s="1"/>
  <c r="AG29" i="3"/>
  <c r="AF29" i="3"/>
  <c r="AA29" i="3"/>
  <c r="Z29" i="3"/>
  <c r="Y29" i="3"/>
  <c r="X29" i="3"/>
  <c r="W29" i="3"/>
  <c r="A29" i="3"/>
  <c r="R29" i="3" s="1"/>
  <c r="AG28" i="3"/>
  <c r="AF28" i="3"/>
  <c r="AA28" i="3"/>
  <c r="Z28" i="3"/>
  <c r="Y28" i="3"/>
  <c r="X28" i="3"/>
  <c r="W28" i="3"/>
  <c r="A28" i="3"/>
  <c r="R28" i="3" s="1"/>
  <c r="AG27" i="3"/>
  <c r="AF27" i="3"/>
  <c r="AA27" i="3"/>
  <c r="Z27" i="3"/>
  <c r="Y27" i="3"/>
  <c r="X27" i="3"/>
  <c r="W27" i="3"/>
  <c r="A27" i="3"/>
  <c r="R27" i="3" s="1"/>
  <c r="AG26" i="3"/>
  <c r="AF26" i="3"/>
  <c r="AA26" i="3"/>
  <c r="Z26" i="3"/>
  <c r="Y26" i="3"/>
  <c r="X26" i="3"/>
  <c r="W26" i="3"/>
  <c r="A26" i="3"/>
  <c r="R26" i="3" s="1"/>
  <c r="AG25" i="3"/>
  <c r="AF25" i="3"/>
  <c r="AA25" i="3"/>
  <c r="Z25" i="3"/>
  <c r="Y25" i="3"/>
  <c r="X25" i="3"/>
  <c r="W25" i="3"/>
  <c r="A25" i="3"/>
  <c r="R25" i="3" s="1"/>
  <c r="AG24" i="3"/>
  <c r="AF24" i="3"/>
  <c r="AA24" i="3"/>
  <c r="Z24" i="3"/>
  <c r="Y24" i="3"/>
  <c r="X24" i="3"/>
  <c r="W24" i="3"/>
  <c r="A24" i="3"/>
  <c r="R24" i="3" s="1"/>
  <c r="AG23" i="3"/>
  <c r="AF23" i="3"/>
  <c r="AA23" i="3"/>
  <c r="Z23" i="3"/>
  <c r="Y23" i="3"/>
  <c r="X23" i="3"/>
  <c r="W23" i="3"/>
  <c r="A23" i="3"/>
  <c r="R23" i="3" s="1"/>
  <c r="AG22" i="3"/>
  <c r="AF22" i="3"/>
  <c r="AA22" i="3"/>
  <c r="Z22" i="3"/>
  <c r="Y22" i="3"/>
  <c r="X22" i="3"/>
  <c r="W22" i="3"/>
  <c r="A22" i="3"/>
  <c r="R22" i="3" s="1"/>
  <c r="AG21" i="3"/>
  <c r="AF21" i="3"/>
  <c r="AA21" i="3"/>
  <c r="Z21" i="3"/>
  <c r="Y21" i="3"/>
  <c r="X21" i="3"/>
  <c r="W21" i="3"/>
  <c r="A21" i="3"/>
  <c r="R21" i="3" s="1"/>
  <c r="AG20" i="3"/>
  <c r="AF20" i="3"/>
  <c r="AA20" i="3"/>
  <c r="Z20" i="3"/>
  <c r="Y20" i="3"/>
  <c r="X20" i="3"/>
  <c r="W20" i="3"/>
  <c r="A20" i="3"/>
  <c r="R20" i="3" s="1"/>
  <c r="AG19" i="3"/>
  <c r="AF19" i="3"/>
  <c r="AA19" i="3"/>
  <c r="Z19" i="3"/>
  <c r="Y19" i="3"/>
  <c r="X19" i="3"/>
  <c r="W19" i="3"/>
  <c r="A19" i="3"/>
  <c r="R19" i="3" s="1"/>
  <c r="AG18" i="3"/>
  <c r="AF18" i="3"/>
  <c r="AA18" i="3"/>
  <c r="Z18" i="3"/>
  <c r="Y18" i="3"/>
  <c r="X18" i="3"/>
  <c r="W18" i="3"/>
  <c r="A18" i="3"/>
  <c r="R18" i="3" s="1"/>
  <c r="AG17" i="3"/>
  <c r="AF17" i="3"/>
  <c r="AA17" i="3"/>
  <c r="Z17" i="3"/>
  <c r="Y17" i="3"/>
  <c r="X17" i="3"/>
  <c r="W17" i="3"/>
  <c r="A17" i="3"/>
  <c r="R17" i="3" s="1"/>
  <c r="AG16" i="3"/>
  <c r="AF16" i="3"/>
  <c r="AA16" i="3"/>
  <c r="Z16" i="3"/>
  <c r="Y16" i="3"/>
  <c r="X16" i="3"/>
  <c r="W16" i="3"/>
  <c r="A16" i="3"/>
  <c r="R16" i="3" s="1"/>
  <c r="AG15" i="3"/>
  <c r="AF15" i="3"/>
  <c r="AA15" i="3"/>
  <c r="Z15" i="3"/>
  <c r="Y15" i="3"/>
  <c r="X15" i="3"/>
  <c r="W15" i="3"/>
  <c r="A15" i="3"/>
  <c r="R15" i="3" s="1"/>
  <c r="AG14" i="3"/>
  <c r="AF14" i="3"/>
  <c r="AA14" i="3"/>
  <c r="Z14" i="3"/>
  <c r="Y14" i="3"/>
  <c r="X14" i="3"/>
  <c r="W14" i="3"/>
  <c r="A14" i="3"/>
  <c r="R14" i="3" s="1"/>
  <c r="AG13" i="3"/>
  <c r="AF13" i="3"/>
  <c r="AA13" i="3"/>
  <c r="Z13" i="3"/>
  <c r="Y13" i="3"/>
  <c r="X13" i="3"/>
  <c r="W13" i="3"/>
  <c r="A13" i="3"/>
  <c r="R13" i="3" s="1"/>
  <c r="AG12" i="3"/>
  <c r="AF12" i="3"/>
  <c r="AA12" i="3"/>
  <c r="Z12" i="3"/>
  <c r="Y12" i="3"/>
  <c r="X12" i="3"/>
  <c r="W12" i="3"/>
  <c r="A12" i="3"/>
  <c r="R12" i="3" s="1"/>
  <c r="AG11" i="3"/>
  <c r="AF11" i="3"/>
  <c r="AA11" i="3"/>
  <c r="Z11" i="3"/>
  <c r="Y11" i="3"/>
  <c r="X11" i="3"/>
  <c r="W11" i="3"/>
  <c r="A11" i="3"/>
  <c r="R11" i="3" s="1"/>
  <c r="AG10" i="3"/>
  <c r="AF10" i="3"/>
  <c r="AA10" i="3"/>
  <c r="Z10" i="3"/>
  <c r="Y10" i="3"/>
  <c r="X10" i="3"/>
  <c r="W10" i="3"/>
  <c r="A10" i="3"/>
  <c r="R10" i="3" s="1"/>
  <c r="AG9" i="3"/>
  <c r="AF9" i="3"/>
  <c r="AA9" i="3"/>
  <c r="Z9" i="3"/>
  <c r="Y9" i="3"/>
  <c r="X9" i="3"/>
  <c r="W9" i="3"/>
  <c r="A9" i="3"/>
  <c r="R9" i="3" s="1"/>
  <c r="AG8" i="3"/>
  <c r="AF8" i="3"/>
  <c r="AA8" i="3"/>
  <c r="Z8" i="3"/>
  <c r="Y8" i="3"/>
  <c r="X8" i="3"/>
  <c r="W8" i="3"/>
  <c r="A8" i="3"/>
  <c r="R8" i="3" s="1"/>
  <c r="AG7" i="3"/>
  <c r="AF7" i="3"/>
  <c r="AA7" i="3"/>
  <c r="Z7" i="3"/>
  <c r="Y7" i="3"/>
  <c r="X7" i="3"/>
  <c r="W7" i="3"/>
  <c r="A7" i="3"/>
  <c r="R7" i="3" s="1"/>
  <c r="AG6" i="3"/>
  <c r="AF6" i="3"/>
  <c r="AA6" i="3"/>
  <c r="Z6" i="3"/>
  <c r="Y6" i="3"/>
  <c r="X6" i="3"/>
  <c r="W6" i="3"/>
  <c r="A6" i="3"/>
  <c r="R6" i="3" s="1"/>
  <c r="AG5" i="3"/>
  <c r="AF5" i="3"/>
  <c r="AA5" i="3"/>
  <c r="Z5" i="3"/>
  <c r="Y5" i="3"/>
  <c r="X5" i="3"/>
  <c r="W5" i="3"/>
  <c r="A5" i="3"/>
  <c r="R5" i="3" s="1"/>
  <c r="AG4" i="3"/>
  <c r="AF4" i="3"/>
  <c r="AA4" i="3"/>
  <c r="Z4" i="3"/>
  <c r="Y4" i="3"/>
  <c r="X4" i="3"/>
  <c r="W4" i="3"/>
  <c r="A4" i="3"/>
  <c r="R4" i="3" s="1"/>
  <c r="A2" i="3"/>
  <c r="R2" i="3" s="1"/>
  <c r="F119" i="3" l="1"/>
  <c r="F104" i="3"/>
  <c r="F108" i="3"/>
  <c r="L105" i="3"/>
  <c r="L109" i="3"/>
  <c r="L132" i="3"/>
  <c r="L128" i="3"/>
  <c r="L124" i="3"/>
  <c r="L120" i="3"/>
  <c r="L116" i="3"/>
  <c r="L106" i="3"/>
  <c r="L110" i="3"/>
  <c r="L131" i="3"/>
  <c r="L127" i="3"/>
  <c r="L123" i="3"/>
  <c r="L107" i="3"/>
  <c r="L111" i="3"/>
  <c r="L130" i="3"/>
  <c r="L126" i="3"/>
  <c r="L122" i="3"/>
  <c r="F115" i="3"/>
  <c r="AB115" i="3" s="1"/>
  <c r="F120" i="3"/>
  <c r="F116" i="3"/>
  <c r="L112" i="3"/>
  <c r="L114" i="3"/>
  <c r="F106" i="3"/>
  <c r="F110" i="3"/>
  <c r="L104" i="3"/>
  <c r="L108" i="3"/>
  <c r="L133" i="3"/>
  <c r="L129" i="3"/>
  <c r="L125" i="3"/>
  <c r="L121" i="3"/>
  <c r="AB114" i="3"/>
  <c r="AB118" i="3"/>
  <c r="AB116" i="3"/>
</calcChain>
</file>

<file path=xl/sharedStrings.xml><?xml version="1.0" encoding="utf-8"?>
<sst xmlns="http://schemas.openxmlformats.org/spreadsheetml/2006/main" count="2234" uniqueCount="1625">
  <si>
    <t>Thu 31</t>
  </si>
  <si>
    <t>Day</t>
  </si>
  <si>
    <t>High</t>
  </si>
  <si>
    <t>Low</t>
  </si>
  <si>
    <t>Moon</t>
  </si>
  <si>
    <t>Sunrise</t>
  </si>
  <si>
    <t>Sunset</t>
  </si>
  <si>
    <t>New Moon</t>
  </si>
  <si>
    <t>Date</t>
  </si>
  <si>
    <t>Low Tide 1</t>
  </si>
  <si>
    <t>Low Tide 2</t>
  </si>
  <si>
    <t>Unrowable Start</t>
  </si>
  <si>
    <t>Unrowable End</t>
  </si>
  <si>
    <t>Fri 10</t>
  </si>
  <si>
    <t>First Quarter</t>
  </si>
  <si>
    <t>Sat 11</t>
  </si>
  <si>
    <t>Sun 12</t>
  </si>
  <si>
    <t>Mon 13</t>
  </si>
  <si>
    <t>Tue 14</t>
  </si>
  <si>
    <t>Wed 15</t>
  </si>
  <si>
    <t>Thu 16</t>
  </si>
  <si>
    <t>Fri 17</t>
  </si>
  <si>
    <t>Sat 18</t>
  </si>
  <si>
    <t>Full Moon</t>
  </si>
  <si>
    <t>Sun 19</t>
  </si>
  <si>
    <t>Mon 20</t>
  </si>
  <si>
    <t>Tue 21</t>
  </si>
  <si>
    <t>Wed 22</t>
  </si>
  <si>
    <t>Thu 23</t>
  </si>
  <si>
    <t>Fri 24</t>
  </si>
  <si>
    <t>Sat 25</t>
  </si>
  <si>
    <t>Last Quarter</t>
  </si>
  <si>
    <t>Sun 26</t>
  </si>
  <si>
    <t>Mon 27</t>
  </si>
  <si>
    <t>Tue 28</t>
  </si>
  <si>
    <t>Wed 29</t>
  </si>
  <si>
    <t>Thu 30</t>
  </si>
  <si>
    <t>Mon 10</t>
  </si>
  <si>
    <t>Tue 11</t>
  </si>
  <si>
    <t>Wed 12</t>
  </si>
  <si>
    <t>Thu 13</t>
  </si>
  <si>
    <t>Fri 14</t>
  </si>
  <si>
    <t>Sat 15</t>
  </si>
  <si>
    <t>Sun 16</t>
  </si>
  <si>
    <t>Mon 17</t>
  </si>
  <si>
    <t>Tue 18</t>
  </si>
  <si>
    <t>Wed 19</t>
  </si>
  <si>
    <t>Thu 20</t>
  </si>
  <si>
    <t>Fri 21</t>
  </si>
  <si>
    <t>Sat 22</t>
  </si>
  <si>
    <t>Sun 23</t>
  </si>
  <si>
    <t>Mon 24</t>
  </si>
  <si>
    <t>Tue 25</t>
  </si>
  <si>
    <t>Wed 26</t>
  </si>
  <si>
    <t>Thu 27</t>
  </si>
  <si>
    <t>Fri 28</t>
  </si>
  <si>
    <t>Sat 29</t>
  </si>
  <si>
    <t>Sun 30</t>
  </si>
  <si>
    <t>Thu 10</t>
  </si>
  <si>
    <t>Fri 11</t>
  </si>
  <si>
    <t>Sat 12</t>
  </si>
  <si>
    <t>Sun 13</t>
  </si>
  <si>
    <t>Mon 14</t>
  </si>
  <si>
    <t>Tue 15</t>
  </si>
  <si>
    <t>Wed 16</t>
  </si>
  <si>
    <t>Thu 17</t>
  </si>
  <si>
    <t>Fri 18</t>
  </si>
  <si>
    <t>Sat 19</t>
  </si>
  <si>
    <t>Sun 20</t>
  </si>
  <si>
    <t>Mon 21</t>
  </si>
  <si>
    <t>Tue 22</t>
  </si>
  <si>
    <t>Wed 23</t>
  </si>
  <si>
    <t>Thu 24</t>
  </si>
  <si>
    <t>Fri 25</t>
  </si>
  <si>
    <t>Sat 26</t>
  </si>
  <si>
    <t>Sun 27</t>
  </si>
  <si>
    <t>Mon 28</t>
  </si>
  <si>
    <t>Tue 29</t>
  </si>
  <si>
    <t>Wed 30</t>
  </si>
  <si>
    <t>Sat 10</t>
  </si>
  <si>
    <t>Sun 11</t>
  </si>
  <si>
    <t>Mon 12</t>
  </si>
  <si>
    <t>Tue 13</t>
  </si>
  <si>
    <t>Wed 14</t>
  </si>
  <si>
    <t>Thu 15</t>
  </si>
  <si>
    <t>Fri 16</t>
  </si>
  <si>
    <t>Sat 17</t>
  </si>
  <si>
    <t>Sun 18</t>
  </si>
  <si>
    <t>Mon 19</t>
  </si>
  <si>
    <t>Tue 20</t>
  </si>
  <si>
    <t>Wed 21</t>
  </si>
  <si>
    <t>Thu 22</t>
  </si>
  <si>
    <t>Fri 23</t>
  </si>
  <si>
    <t>Sat 24</t>
  </si>
  <si>
    <t>Sun 25</t>
  </si>
  <si>
    <t>Mon 26</t>
  </si>
  <si>
    <t>Tue 27</t>
  </si>
  <si>
    <t>Wed 28</t>
  </si>
  <si>
    <t>Thu 29</t>
  </si>
  <si>
    <t>Fri 30</t>
  </si>
  <si>
    <t>Sat 31</t>
  </si>
  <si>
    <t>Tue 10</t>
  </si>
  <si>
    <t>Wed 11</t>
  </si>
  <si>
    <t>Thu 12</t>
  </si>
  <si>
    <t>Fri 13</t>
  </si>
  <si>
    <t>Sat 14</t>
  </si>
  <si>
    <t>Sun 15</t>
  </si>
  <si>
    <t>Mon 16</t>
  </si>
  <si>
    <t>Tue 17</t>
  </si>
  <si>
    <t>Wed 18</t>
  </si>
  <si>
    <t>Thu 19</t>
  </si>
  <si>
    <t>Fri 20</t>
  </si>
  <si>
    <t>Sat 21</t>
  </si>
  <si>
    <t>Sun 22</t>
  </si>
  <si>
    <t>Mon 23</t>
  </si>
  <si>
    <t>Tue 24</t>
  </si>
  <si>
    <t>Wed 25</t>
  </si>
  <si>
    <t>Thu 26</t>
  </si>
  <si>
    <t>Fri 27</t>
  </si>
  <si>
    <t>Sat 28</t>
  </si>
  <si>
    <t>Sun 29</t>
  </si>
  <si>
    <t>Mon 30</t>
  </si>
  <si>
    <t>Sun 10</t>
  </si>
  <si>
    <t>Mon 11</t>
  </si>
  <si>
    <t>Tue 12</t>
  </si>
  <si>
    <t>Wed 13</t>
  </si>
  <si>
    <t>Thu 14</t>
  </si>
  <si>
    <t>Fri 15</t>
  </si>
  <si>
    <t>Sat 16</t>
  </si>
  <si>
    <t>Sun 17</t>
  </si>
  <si>
    <t>Mon 18</t>
  </si>
  <si>
    <t>Tue 19</t>
  </si>
  <si>
    <t>Wed 20</t>
  </si>
  <si>
    <t>Thu 21</t>
  </si>
  <si>
    <t>Fri 22</t>
  </si>
  <si>
    <t>Sat 23</t>
  </si>
  <si>
    <t>Sun 24</t>
  </si>
  <si>
    <t>Mon 25</t>
  </si>
  <si>
    <t>Tue 26</t>
  </si>
  <si>
    <t>Wed 27</t>
  </si>
  <si>
    <t>Thu 28</t>
  </si>
  <si>
    <t>Fri 29</t>
  </si>
  <si>
    <t>Sat 30</t>
  </si>
  <si>
    <t>Wed 10</t>
  </si>
  <si>
    <t>Thu 11</t>
  </si>
  <si>
    <t>Fri 12</t>
  </si>
  <si>
    <t>Sat 13</t>
  </si>
  <si>
    <t>Sun 14</t>
  </si>
  <si>
    <t>Mon 15</t>
  </si>
  <si>
    <t>Tue 16</t>
  </si>
  <si>
    <t>Wed 17</t>
  </si>
  <si>
    <t>Thu 18</t>
  </si>
  <si>
    <t>Fri 19</t>
  </si>
  <si>
    <t>Sat 20</t>
  </si>
  <si>
    <t>Sun 21</t>
  </si>
  <si>
    <t>Mon 22</t>
  </si>
  <si>
    <t>Tue 23</t>
  </si>
  <si>
    <t>Wed 24</t>
  </si>
  <si>
    <t>Thu 25</t>
  </si>
  <si>
    <t>Fri 26</t>
  </si>
  <si>
    <t>Sat 27</t>
  </si>
  <si>
    <t>Sun 28</t>
  </si>
  <si>
    <t>Mon 29</t>
  </si>
  <si>
    <t>Tue 30</t>
  </si>
  <si>
    <t>Sun 31</t>
  </si>
  <si>
    <t>Mon 31</t>
  </si>
  <si>
    <t>Tue 31</t>
  </si>
  <si>
    <t>NOT FOR NAVIGATION</t>
  </si>
  <si>
    <t>This program is distributed in the hope that it will be useful, but WITHOUT ANY WARRANTY; without even the implied warranty of MERCHANTABILITY or FITNESS FOR A PARTICULAR PURPOSE.  The author assumes no liability for damages arising from use of these predictions.  They are not certified to be correct, and they do not incorporate the effects of tropical storms, El Niño, seismic events, continental drift, or changes in global sea level.</t>
  </si>
  <si>
    <t>Start over</t>
  </si>
  <si>
    <t>Master index</t>
  </si>
  <si>
    <t>Zone index</t>
  </si>
  <si>
    <t>XTide software</t>
  </si>
  <si>
    <t>Feedback</t>
  </si>
  <si>
    <t>Hints and tricks</t>
  </si>
  <si>
    <t>Sun 1</t>
  </si>
  <si>
    <t>Mon 2</t>
  </si>
  <si>
    <t>Tue 3</t>
  </si>
  <si>
    <t>Wed 4</t>
  </si>
  <si>
    <t>Thu 5</t>
  </si>
  <si>
    <t>Fri 6</t>
  </si>
  <si>
    <t>Sat 7</t>
  </si>
  <si>
    <t>Sun 8</t>
  </si>
  <si>
    <t>Mon 9</t>
  </si>
  <si>
    <t>1:51 PM / 4.5 m</t>
  </si>
  <si>
    <t>2:35 PM / 4.5 m</t>
  </si>
  <si>
    <t>10:20 AM / 1.2 m</t>
  </si>
  <si>
    <t>4:42 PM / 4.1 m</t>
  </si>
  <si>
    <t>12:30 PM / 3.9 m</t>
  </si>
  <si>
    <t>Wed 1</t>
  </si>
  <si>
    <t>Thu 2</t>
  </si>
  <si>
    <t>Fri 3</t>
  </si>
  <si>
    <t>Sat 4</t>
  </si>
  <si>
    <t>Sun 5</t>
  </si>
  <si>
    <t>Mon 6</t>
  </si>
  <si>
    <t>Tue 7</t>
  </si>
  <si>
    <t>Wed 8</t>
  </si>
  <si>
    <t>Thu 9</t>
  </si>
  <si>
    <t>12:43 AM / 4.1 m</t>
  </si>
  <si>
    <t>1:19 PM / 4.2 m</t>
  </si>
  <si>
    <t>2:33 PM / 4.5 m</t>
  </si>
  <si>
    <t>6:26 AM / 1.0 m</t>
  </si>
  <si>
    <t>6:51 PM / 0.5 m</t>
  </si>
  <si>
    <t>9:12 PM / 0.6 m</t>
  </si>
  <si>
    <t>1:12 PM / 4.0 m</t>
  </si>
  <si>
    <t>Sat 1</t>
  </si>
  <si>
    <t>Sun 2</t>
  </si>
  <si>
    <t>11:50 AM / 0.8 m</t>
  </si>
  <si>
    <t>Mon 3</t>
  </si>
  <si>
    <t>Tue 4</t>
  </si>
  <si>
    <t>Wed 5</t>
  </si>
  <si>
    <t>Thu 6</t>
  </si>
  <si>
    <t>Fri 7</t>
  </si>
  <si>
    <t>6:02 PM / 0.9 m</t>
  </si>
  <si>
    <t>Sat 8</t>
  </si>
  <si>
    <t>6:50 PM / 0.7 m</t>
  </si>
  <si>
    <t>Sun 9</t>
  </si>
  <si>
    <t>2:34 PM / 4.2 m</t>
  </si>
  <si>
    <t>9:56 AM / 0.8 m</t>
  </si>
  <si>
    <t>5:01 AM / 3.7 m</t>
  </si>
  <si>
    <t>11:21 PM / 1.2 m</t>
  </si>
  <si>
    <t>11:39 PM / 3.6 m</t>
  </si>
  <si>
    <t>6:08 PM / 0.9 m</t>
  </si>
  <si>
    <t>1:10 AM / 4.1 m</t>
  </si>
  <si>
    <t>2:34 AM / 4.4 m</t>
  </si>
  <si>
    <t>10:48 AM / 0.5 m</t>
  </si>
  <si>
    <t>Mon 1</t>
  </si>
  <si>
    <t>Tue 2</t>
  </si>
  <si>
    <t>12:06 AM / 1.1 m</t>
  </si>
  <si>
    <t>Wed 3</t>
  </si>
  <si>
    <t>Thu 4</t>
  </si>
  <si>
    <t>Fri 5</t>
  </si>
  <si>
    <t>Sat 6</t>
  </si>
  <si>
    <t>Sun 7</t>
  </si>
  <si>
    <t>Mon 8</t>
  </si>
  <si>
    <t>Tue 9</t>
  </si>
  <si>
    <t>3:31 AM / 4.0 m</t>
  </si>
  <si>
    <t>12:25 AM / 1.6 m</t>
  </si>
  <si>
    <t>11:50 PM / 3.8 m</t>
  </si>
  <si>
    <t>5:55 AM / 1.1 m</t>
  </si>
  <si>
    <t>9:01 AM / 0.3 m</t>
  </si>
  <si>
    <t>3:42 AM / 4.4 m</t>
  </si>
  <si>
    <t>4:30 AM / 4.3 m</t>
  </si>
  <si>
    <t>Wed 31</t>
  </si>
  <si>
    <t>Thu 1</t>
  </si>
  <si>
    <t>Fri 2</t>
  </si>
  <si>
    <t>Sat 3</t>
  </si>
  <si>
    <t>10:30 PM / 3.4 m</t>
  </si>
  <si>
    <t>Sun 4</t>
  </si>
  <si>
    <t>Mon 5</t>
  </si>
  <si>
    <t>Tue 6</t>
  </si>
  <si>
    <t>12:13 AM / 3.6 m</t>
  </si>
  <si>
    <t>Wed 7</t>
  </si>
  <si>
    <t>Thu 8</t>
  </si>
  <si>
    <t>Fri 9</t>
  </si>
  <si>
    <t>9:50 AM / 0.9 m</t>
  </si>
  <si>
    <t>10:37 PM / 1.2 m</t>
  </si>
  <si>
    <t>8:20 AM / 3.6 m</t>
  </si>
  <si>
    <t>10:18 PM / 3.6 m</t>
  </si>
  <si>
    <t>7:10 AM / 0.6 m</t>
  </si>
  <si>
    <t>8:00 AM / 0.4 m</t>
  </si>
  <si>
    <t>1:20 AM / 1.6 m</t>
  </si>
  <si>
    <t>3:14 PM / 1.3 m</t>
  </si>
  <si>
    <t>10:41 PM / 3.4 m</t>
  </si>
  <si>
    <t>7:23 PM / 1.1 m</t>
  </si>
  <si>
    <t>5:50 PM / 3.7 m</t>
  </si>
  <si>
    <t>5:57 AM / 3.9 m</t>
  </si>
  <si>
    <t>3:46 AM / 1.5 m</t>
  </si>
  <si>
    <t>8:08 PM / 0.7 m</t>
  </si>
  <si>
    <t>8:36 AM / 0.3 m</t>
  </si>
  <si>
    <t>7:59 AM / 3.6 m</t>
  </si>
  <si>
    <t>Tue 1</t>
  </si>
  <si>
    <t>Wed 2</t>
  </si>
  <si>
    <t>Thu 3</t>
  </si>
  <si>
    <t>Fri 4</t>
  </si>
  <si>
    <t>Sat 5</t>
  </si>
  <si>
    <t>Sun 6</t>
  </si>
  <si>
    <t>Mon 7</t>
  </si>
  <si>
    <t>Tue 8</t>
  </si>
  <si>
    <t>Wed 9</t>
  </si>
  <si>
    <t>4:05 PM / 4.1 m</t>
  </si>
  <si>
    <t>4:12 AM / 4.3 m</t>
  </si>
  <si>
    <t>4:42 PM / 4.0 m</t>
  </si>
  <si>
    <t>4:50 AM / 4.2 m</t>
  </si>
  <si>
    <t>11:07 AM / 3.8 m</t>
  </si>
  <si>
    <t>7:10 PM / 1.0 m</t>
  </si>
  <si>
    <t>Fri 1</t>
  </si>
  <si>
    <t>Sat 2</t>
  </si>
  <si>
    <t>Sun 3</t>
  </si>
  <si>
    <t>Mon 4</t>
  </si>
  <si>
    <t>Tue 5</t>
  </si>
  <si>
    <t>1:26 AM / 4.1 m</t>
  </si>
  <si>
    <t>Wed 6</t>
  </si>
  <si>
    <t>2:28 PM / 4.2 m</t>
  </si>
  <si>
    <t>Thu 7</t>
  </si>
  <si>
    <t>Fri 8</t>
  </si>
  <si>
    <t>9:33 PM / 0.8 m</t>
  </si>
  <si>
    <t>Sat 9</t>
  </si>
  <si>
    <t>4:15 PM / 4.3 m</t>
  </si>
  <si>
    <t>11:26 PM / 3.6 m</t>
  </si>
  <si>
    <t>11:49 AM / 1.2 m</t>
  </si>
  <si>
    <t>1:28 PM / 4.3 m</t>
  </si>
  <si>
    <t>7:44 AM / 0.6 m</t>
  </si>
  <si>
    <t>9:24 AM / 0.8 m</t>
  </si>
  <si>
    <t>8:05 AM / 3.3 m</t>
  </si>
  <si>
    <t>6:31 PM / 0.8 m</t>
  </si>
  <si>
    <t>1:13 PM / 4.2 m</t>
  </si>
  <si>
    <t>1:44 PM / 4.2 m</t>
  </si>
  <si>
    <t>8:22 PM / 0.4 m</t>
  </si>
  <si>
    <t>12:51 PM / 4.1 m</t>
  </si>
  <si>
    <t>8:38 PM / 0.9 m</t>
  </si>
  <si>
    <t>3:03 PM / 4.1 m</t>
  </si>
  <si>
    <t>3:38 PM / 4.0 m</t>
  </si>
  <si>
    <t>5:58 AM / 3.5 m</t>
  </si>
  <si>
    <t>11:36 AM / 1.7 m</t>
  </si>
  <si>
    <t>6:02 PM / 3.6 m</t>
  </si>
  <si>
    <t>12:18 AM / 1.4 m</t>
  </si>
  <si>
    <t>6:51 AM / 3.3 m</t>
  </si>
  <si>
    <t>12:33 PM / 1.8 m</t>
  </si>
  <si>
    <t>6:58 PM / 3.5 m</t>
  </si>
  <si>
    <t>7:51 AM / 3.3 m</t>
  </si>
  <si>
    <t>1:44 PM / 1.9 m</t>
  </si>
  <si>
    <t>8:01 PM / 3.4 m</t>
  </si>
  <si>
    <t>2:29 AM / 1.6 m</t>
  </si>
  <si>
    <t>8:53 AM / 3.3 m</t>
  </si>
  <si>
    <t>3:00 PM / 1.9 m</t>
  </si>
  <si>
    <t>9:07 PM / 3.4 m</t>
  </si>
  <si>
    <t>3:35 AM / 1.6 m</t>
  </si>
  <si>
    <t>9:52 AM / 3.4 m</t>
  </si>
  <si>
    <t>4:05 PM / 1.7 m</t>
  </si>
  <si>
    <t>10:08 PM / 3.5 m</t>
  </si>
  <si>
    <t>4:30 AM / 1.5 m</t>
  </si>
  <si>
    <t>10:45 AM / 3.6 m</t>
  </si>
  <si>
    <t>4:57 PM / 1.5 m</t>
  </si>
  <si>
    <t>11:03 PM / 3.6 m</t>
  </si>
  <si>
    <t>5:17 AM / 1.3 m</t>
  </si>
  <si>
    <t>11:31 AM / 3.8 m</t>
  </si>
  <si>
    <t>5:41 PM / 1.3 m</t>
  </si>
  <si>
    <t>5:58 AM / 1.2 m</t>
  </si>
  <si>
    <t>12:12 PM / 3.9 m</t>
  </si>
  <si>
    <t>6:22 PM / 1.0 m</t>
  </si>
  <si>
    <t>12:34 AM / 3.9 m</t>
  </si>
  <si>
    <t>6:37 AM / 1.0 m</t>
  </si>
  <si>
    <t>7:00 PM / 0.8 m</t>
  </si>
  <si>
    <t>1:16 AM / 4.1 m</t>
  </si>
  <si>
    <t>7:15 AM / 0.9 m</t>
  </si>
  <si>
    <t>1:30 PM / 4.3 m</t>
  </si>
  <si>
    <t>7:38 PM / 0.7 m</t>
  </si>
  <si>
    <t>1:57 AM / 4.2 m</t>
  </si>
  <si>
    <t>7:53 AM / 0.8 m</t>
  </si>
  <si>
    <t>2:08 PM / 4.4 m</t>
  </si>
  <si>
    <t>8:17 PM / 0.5 m</t>
  </si>
  <si>
    <t>2:38 AM / 4.2 m</t>
  </si>
  <si>
    <t>8:32 AM / 0.8 m</t>
  </si>
  <si>
    <t>2:48 PM / 4.4 m</t>
  </si>
  <si>
    <t>8:58 PM / 0.5 m</t>
  </si>
  <si>
    <t>3:21 AM / 4.2 m</t>
  </si>
  <si>
    <t>9:12 AM / 0.8 m</t>
  </si>
  <si>
    <t>3:30 PM / 4.4 m</t>
  </si>
  <si>
    <t>9:41 PM / 0.5 m</t>
  </si>
  <si>
    <t>4:06 AM / 4.1 m</t>
  </si>
  <si>
    <t>9:55 AM / 0.9 m</t>
  </si>
  <si>
    <t>10:26 PM / 0.6 m</t>
  </si>
  <si>
    <t>4:55 AM / 4.0 m</t>
  </si>
  <si>
    <t>10:42 AM / 1.1 m</t>
  </si>
  <si>
    <t>5:04 PM / 4.2 m</t>
  </si>
  <si>
    <t>11:18 PM / 0.8 m</t>
  </si>
  <si>
    <t>5:49 AM / 3.8 m</t>
  </si>
  <si>
    <t>11:35 AM / 1.3 m</t>
  </si>
  <si>
    <t>6:01 PM / 4.0 m</t>
  </si>
  <si>
    <t>12:16 AM / 1.0 m</t>
  </si>
  <si>
    <t>6:51 AM / 3.7 m</t>
  </si>
  <si>
    <t>12:38 PM / 1.5 m</t>
  </si>
  <si>
    <t>7:06 PM / 3.8 m</t>
  </si>
  <si>
    <t>1:25 AM / 1.2 m</t>
  </si>
  <si>
    <t>1:55 PM / 1.5 m</t>
  </si>
  <si>
    <t>8:19 PM / 3.7 m</t>
  </si>
  <si>
    <t>2:42 AM / 1.3 m</t>
  </si>
  <si>
    <t>9:11 AM / 3.6 m</t>
  </si>
  <si>
    <t>3:17 PM / 1.5 m</t>
  </si>
  <si>
    <t>9:35 PM / 3.7 m</t>
  </si>
  <si>
    <t>3:56 AM / 1.2 m</t>
  </si>
  <si>
    <t>10:19 AM / 3.7 m</t>
  </si>
  <si>
    <t>4:29 PM / 1.3 m</t>
  </si>
  <si>
    <t>10:46 PM / 3.8 m</t>
  </si>
  <si>
    <t>4:58 AM / 1.1 m</t>
  </si>
  <si>
    <t>11:18 AM / 3.9 m</t>
  </si>
  <si>
    <t>5:28 PM / 1.1 m</t>
  </si>
  <si>
    <t>11:48 PM / 3.9 m</t>
  </si>
  <si>
    <t>5:50 AM / 1.0 m</t>
  </si>
  <si>
    <t>12:09 PM / 4.1 m</t>
  </si>
  <si>
    <t>6:18 PM / 0.8 m</t>
  </si>
  <si>
    <t>12:40 AM / 4.0 m</t>
  </si>
  <si>
    <t>6:36 AM / 1.0 m</t>
  </si>
  <si>
    <t>12:54 PM / 4.2 m</t>
  </si>
  <si>
    <t>7:02 PM / 0.7 m</t>
  </si>
  <si>
    <t>7:16 AM / 0.9 m</t>
  </si>
  <si>
    <t>1:35 PM / 4.3 m</t>
  </si>
  <si>
    <t>7:43 PM / 0.6 m</t>
  </si>
  <si>
    <t>2:06 AM / 4.1 m</t>
  </si>
  <si>
    <t>7:54 AM / 0.9 m</t>
  </si>
  <si>
    <t>2:13 PM / 4.4 m</t>
  </si>
  <si>
    <t>8:21 PM / 0.5 m</t>
  </si>
  <si>
    <t>2:44 AM / 4.1 m</t>
  </si>
  <si>
    <t>8:30 AM / 0.9 m</t>
  </si>
  <si>
    <t>2:49 PM / 4.3 m</t>
  </si>
  <si>
    <t>8:57 PM / 0.6 m</t>
  </si>
  <si>
    <t>3:20 AM / 4.0 m</t>
  </si>
  <si>
    <t>9:05 AM / 1.0 m</t>
  </si>
  <si>
    <t>3:24 PM / 4.2 m</t>
  </si>
  <si>
    <t>9:33 PM / 0.7 m</t>
  </si>
  <si>
    <t>3:55 AM / 3.9 m</t>
  </si>
  <si>
    <t>9:40 AM / 1.1 m</t>
  </si>
  <si>
    <t>3:59 PM / 4.1 m</t>
  </si>
  <si>
    <t>10:09 PM / 0.9 m</t>
  </si>
  <si>
    <t>4:31 AM / 3.7 m</t>
  </si>
  <si>
    <t>10:16 AM / 1.2 m</t>
  </si>
  <si>
    <t>4:36 PM / 3.9 m</t>
  </si>
  <si>
    <t>10:46 PM / 1.1 m</t>
  </si>
  <si>
    <t>5:09 AM / 3.6 m</t>
  </si>
  <si>
    <t>10:54 AM / 1.4 m</t>
  </si>
  <si>
    <t>5:16 PM / 3.7 m</t>
  </si>
  <si>
    <t>11:26 PM / 1.3 m</t>
  </si>
  <si>
    <t>5:52 AM / 3.4 m</t>
  </si>
  <si>
    <t>11:37 AM / 1.6 m</t>
  </si>
  <si>
    <t>6:02 PM / 3.5 m</t>
  </si>
  <si>
    <t>12:13 AM / 1.5 m</t>
  </si>
  <si>
    <t>6:43 AM / 3.3 m</t>
  </si>
  <si>
    <t>12:32 PM / 1.7 m</t>
  </si>
  <si>
    <t>6:59 PM / 3.4 m</t>
  </si>
  <si>
    <t>1:13 AM / 1.6 m</t>
  </si>
  <si>
    <t>7:45 AM / 3.2 m</t>
  </si>
  <si>
    <t>1:44 PM / 1.8 m</t>
  </si>
  <si>
    <t>8:07 PM / 3.3 m</t>
  </si>
  <si>
    <t>2:30 AM / 1.7 m</t>
  </si>
  <si>
    <t>8:54 AM / 3.2 m</t>
  </si>
  <si>
    <t>3:08 PM / 1.8 m</t>
  </si>
  <si>
    <t>9:21 PM / 3.3 m</t>
  </si>
  <si>
    <t>3:45 AM / 1.6 m</t>
  </si>
  <si>
    <t>10:01 AM / 3.4 m</t>
  </si>
  <si>
    <t>4:19 PM / 1.6 m</t>
  </si>
  <si>
    <t>10:29 PM / 3.4 m</t>
  </si>
  <si>
    <t>4:45 AM / 1.5 m</t>
  </si>
  <si>
    <t>10:57 AM / 3.6 m</t>
  </si>
  <si>
    <t>5:13 PM / 1.3 m</t>
  </si>
  <si>
    <t>5:34 AM / 1.3 m</t>
  </si>
  <si>
    <t>11:46 AM / 3.8 m</t>
  </si>
  <si>
    <t>5:58 PM / 1.0 m</t>
  </si>
  <si>
    <t>12:14 AM / 3.9 m</t>
  </si>
  <si>
    <t>6:17 AM / 1.0 m</t>
  </si>
  <si>
    <t>12:29 PM / 4.1 m</t>
  </si>
  <si>
    <t>6:40 PM / 0.7 m</t>
  </si>
  <si>
    <t>12:58 AM / 4.1 m</t>
  </si>
  <si>
    <t>6:57 AM / 0.8 m</t>
  </si>
  <si>
    <t>1:11 PM / 4.3 m</t>
  </si>
  <si>
    <t>7:20 PM / 0.5 m</t>
  </si>
  <si>
    <t>1:40 AM / 4.3 m</t>
  </si>
  <si>
    <t>7:36 AM / 0.7 m</t>
  </si>
  <si>
    <t>8:01 PM / 0.3 m</t>
  </si>
  <si>
    <t>2:22 AM / 4.4 m</t>
  </si>
  <si>
    <t>8:16 AM / 0.6 m</t>
  </si>
  <si>
    <t>2:32 PM / 4.6 m</t>
  </si>
  <si>
    <t>8:42 PM / 0.2 m</t>
  </si>
  <si>
    <t>3:04 AM / 4.4 m</t>
  </si>
  <si>
    <t>8:56 AM / 0.6 m</t>
  </si>
  <si>
    <t>3:14 PM / 4.6 m</t>
  </si>
  <si>
    <t>9:24 PM / 0.2 m</t>
  </si>
  <si>
    <t>3:47 AM / 4.3 m</t>
  </si>
  <si>
    <t>9:38 AM / 0.7 m</t>
  </si>
  <si>
    <t>3:58 PM / 4.5 m</t>
  </si>
  <si>
    <t>10:09 PM / 0.4 m</t>
  </si>
  <si>
    <t>4:34 AM / 4.1 m</t>
  </si>
  <si>
    <t>10:23 AM / 0.8 m</t>
  </si>
  <si>
    <t>4:46 PM / 4.3 m</t>
  </si>
  <si>
    <t>10:56 PM / 0.6 m</t>
  </si>
  <si>
    <t>5:24 AM / 3.9 m</t>
  </si>
  <si>
    <t>11:13 AM / 1.0 m</t>
  </si>
  <si>
    <t>5:40 PM / 4.0 m</t>
  </si>
  <si>
    <t>11:50 PM / 0.9 m</t>
  </si>
  <si>
    <t>6:21 AM / 3.7 m</t>
  </si>
  <si>
    <t>12:12 PM / 1.3 m</t>
  </si>
  <si>
    <t>6:43 PM / 3.8 m</t>
  </si>
  <si>
    <t>12:55 AM / 1.2 m</t>
  </si>
  <si>
    <t>7:28 AM / 3.5 m</t>
  </si>
  <si>
    <t>1:27 PM / 1.5 m</t>
  </si>
  <si>
    <t>7:59 PM / 3.6 m</t>
  </si>
  <si>
    <t>2:16 AM / 1.4 m</t>
  </si>
  <si>
    <t>8:44 AM / 3.4 m</t>
  </si>
  <si>
    <t>2:57 PM / 1.5 m</t>
  </si>
  <si>
    <t>9:23 PM / 3.5 m</t>
  </si>
  <si>
    <t>3:40 AM / 1.5 m</t>
  </si>
  <si>
    <t>10:00 AM / 3.5 m</t>
  </si>
  <si>
    <t>4:18 PM / 1.3 m</t>
  </si>
  <si>
    <t>10:41 PM / 3.6 m</t>
  </si>
  <si>
    <t>4:48 AM / 1.4 m</t>
  </si>
  <si>
    <t>11:04 AM / 3.7 m</t>
  </si>
  <si>
    <t>5:20 PM / 1.1 m</t>
  </si>
  <si>
    <t>11:43 PM / 3.7 m</t>
  </si>
  <si>
    <t>5:41 AM / 1.2 m</t>
  </si>
  <si>
    <t>11:57 AM / 3.9 m</t>
  </si>
  <si>
    <t>12:32 AM / 3.9 m</t>
  </si>
  <si>
    <t>6:24 AM / 1.1 m</t>
  </si>
  <si>
    <t>12:40 PM / 4.1 m</t>
  </si>
  <si>
    <t>1:13 AM / 4.0 m</t>
  </si>
  <si>
    <t>7:02 AM / 1.0 m</t>
  </si>
  <si>
    <t>7:27 PM / 0.6 m</t>
  </si>
  <si>
    <t>1:49 AM / 4.0 m</t>
  </si>
  <si>
    <t>7:36 AM / 0.9 m</t>
  </si>
  <si>
    <t>1:54 PM / 4.3 m</t>
  </si>
  <si>
    <t>8:01 PM / 0.5 m</t>
  </si>
  <si>
    <t>2:21 AM / 4.0 m</t>
  </si>
  <si>
    <t>8:09 AM / 0.8 m</t>
  </si>
  <si>
    <t>2:27 PM / 4.3 m</t>
  </si>
  <si>
    <t>8:34 PM / 0.6 m</t>
  </si>
  <si>
    <t>2:52 AM / 4.0 m</t>
  </si>
  <si>
    <t>8:41 AM / 0.8 m</t>
  </si>
  <si>
    <t>2:59 PM / 4.2 m</t>
  </si>
  <si>
    <t>9:05 PM / 0.6 m</t>
  </si>
  <si>
    <t>3:23 AM / 3.9 m</t>
  </si>
  <si>
    <t>9:13 AM / 0.9 m</t>
  </si>
  <si>
    <t>3:30 PM / 4.1 m</t>
  </si>
  <si>
    <t>9:37 PM / 0.8 m</t>
  </si>
  <si>
    <t>3:54 AM / 3.8 m</t>
  </si>
  <si>
    <t>9:46 AM / 1.0 m</t>
  </si>
  <si>
    <t>4:03 PM / 4.0 m</t>
  </si>
  <si>
    <t>4:27 AM / 3.7 m</t>
  </si>
  <si>
    <t>4:38 PM / 3.8 m</t>
  </si>
  <si>
    <t>10:44 PM / 1.1 m</t>
  </si>
  <si>
    <t>5:04 AM / 3.5 m</t>
  </si>
  <si>
    <t>10:57 AM / 1.3 m</t>
  </si>
  <si>
    <t>5:18 PM / 3.5 m</t>
  </si>
  <si>
    <t>11:24 PM / 1.4 m</t>
  </si>
  <si>
    <t>5:47 AM / 3.3 m</t>
  </si>
  <si>
    <t>11:42 AM / 1.5 m</t>
  </si>
  <si>
    <t>6:09 PM / 3.3 m</t>
  </si>
  <si>
    <t>12:14 AM / 1.6 m</t>
  </si>
  <si>
    <t>6:44 AM / 3.2 m</t>
  </si>
  <si>
    <t>12:42 PM / 1.7 m</t>
  </si>
  <si>
    <t>7:17 PM / 3.2 m</t>
  </si>
  <si>
    <t>1:24 AM / 1.7 m</t>
  </si>
  <si>
    <t>7:56 AM / 3.1 m</t>
  </si>
  <si>
    <t>2:08 PM / 1.7 m</t>
  </si>
  <si>
    <t>8:38 PM / 3.2 m</t>
  </si>
  <si>
    <t>2:55 AM / 1.7 m</t>
  </si>
  <si>
    <t>9:13 AM / 3.2 m</t>
  </si>
  <si>
    <t>3:35 PM / 1.6 m</t>
  </si>
  <si>
    <t>9:55 PM / 3.3 m</t>
  </si>
  <si>
    <t>4:10 AM / 1.6 m</t>
  </si>
  <si>
    <t>10:21 AM / 3.4 m</t>
  </si>
  <si>
    <t>4:41 PM / 1.3 m</t>
  </si>
  <si>
    <t>10:59 PM / 3.6 m</t>
  </si>
  <si>
    <t>5:06 AM / 1.3 m</t>
  </si>
  <si>
    <t>11:16 AM / 3.7 m</t>
  </si>
  <si>
    <t>5:32 PM / 0.9 m</t>
  </si>
  <si>
    <t>11:50 PM / 3.9 m</t>
  </si>
  <si>
    <t>5:53 AM / 1.0 m</t>
  </si>
  <si>
    <t>12:03 PM / 4.0 m</t>
  </si>
  <si>
    <t>6:17 PM / 0.6 m</t>
  </si>
  <si>
    <t>12:36 AM / 4.1 m</t>
  </si>
  <si>
    <t>6:35 AM / 0.7 m</t>
  </si>
  <si>
    <t>12:47 PM / 4.3 m</t>
  </si>
  <si>
    <t>6:59 PM / 0.3 m</t>
  </si>
  <si>
    <t>1:19 AM / 4.3 m</t>
  </si>
  <si>
    <t>7:16 AM / 0.5 m</t>
  </si>
  <si>
    <t>1:30 PM / 4.5 m</t>
  </si>
  <si>
    <t>7:40 PM / 0.1 m</t>
  </si>
  <si>
    <t>2:01 AM / 4.5 m</t>
  </si>
  <si>
    <t>7:56 AM / 0.4 m</t>
  </si>
  <si>
    <t>2:12 PM / 4.7 m</t>
  </si>
  <si>
    <t>8:22 PM / 0.0 m</t>
  </si>
  <si>
    <t>2:43 AM / 4.5 m</t>
  </si>
  <si>
    <t>8:38 AM / 0.4 m</t>
  </si>
  <si>
    <t>2:56 PM / 4.7 m</t>
  </si>
  <si>
    <t>9:04 PM / 0.1 m</t>
  </si>
  <si>
    <t>3:26 AM / 4.4 m</t>
  </si>
  <si>
    <t>9:20 AM / 0.4 m</t>
  </si>
  <si>
    <t>3:41 PM / 4.5 m</t>
  </si>
  <si>
    <t>9:48 PM / 0.3 m</t>
  </si>
  <si>
    <t>4:11 AM / 4.2 m</t>
  </si>
  <si>
    <t>10:05 AM / 0.6 m</t>
  </si>
  <si>
    <t>4:29 PM / 4.3 m</t>
  </si>
  <si>
    <t>10:35 PM / 0.6 m</t>
  </si>
  <si>
    <t>5:00 AM / 4.0 m</t>
  </si>
  <si>
    <t>10:54 AM / 0.9 m</t>
  </si>
  <si>
    <t>5:23 PM / 4.0 m</t>
  </si>
  <si>
    <t>11:26 PM / 1.0 m</t>
  </si>
  <si>
    <t>5:55 AM / 3.7 m</t>
  </si>
  <si>
    <t>11:51 AM / 1.1 m</t>
  </si>
  <si>
    <t>6:27 PM / 3.7 m</t>
  </si>
  <si>
    <t>12:29 AM / 1.3 m</t>
  </si>
  <si>
    <t>7:00 AM / 3.5 m</t>
  </si>
  <si>
    <t>1:05 PM / 1.4 m</t>
  </si>
  <si>
    <t>7:45 PM / 3.4 m</t>
  </si>
  <si>
    <t>1:51 AM / 1.6 m</t>
  </si>
  <si>
    <t>8:17 AM / 3.4 m</t>
  </si>
  <si>
    <t>2:39 PM / 1.4 m</t>
  </si>
  <si>
    <t>9:12 PM / 3.4 m</t>
  </si>
  <si>
    <t>3:22 AM / 1.6 m</t>
  </si>
  <si>
    <t>9:37 AM / 3.4 m</t>
  </si>
  <si>
    <t>4:03 PM / 1.3 m</t>
  </si>
  <si>
    <t>4:34 AM / 1.5 m</t>
  </si>
  <si>
    <t>10:44 AM / 3.6 m</t>
  </si>
  <si>
    <t>5:05 PM / 1.1 m</t>
  </si>
  <si>
    <t>11:30 PM / 3.6 m</t>
  </si>
  <si>
    <t>5:26 AM / 1.3 m</t>
  </si>
  <si>
    <t>11:37 AM / 3.8 m</t>
  </si>
  <si>
    <t>5:51 PM / 0.9 m</t>
  </si>
  <si>
    <t>12:15 AM / 3.7 m</t>
  </si>
  <si>
    <t>6:07 AM / 1.2 m</t>
  </si>
  <si>
    <t>12:20 PM / 3.9 m</t>
  </si>
  <si>
    <t>6:30 PM / 0.7 m</t>
  </si>
  <si>
    <t>12:52 AM / 3.9 m</t>
  </si>
  <si>
    <t>6:42 AM / 1.0 m</t>
  </si>
  <si>
    <t>12:57 PM / 4.1 m</t>
  </si>
  <si>
    <t>7:04 PM / 0.6 m</t>
  </si>
  <si>
    <t>1:24 AM / 4.0 m</t>
  </si>
  <si>
    <t>1:30 PM / 4.2 m</t>
  </si>
  <si>
    <t>7:36 PM / 0.6 m</t>
  </si>
  <si>
    <t>1:54 AM / 4.0 m</t>
  </si>
  <si>
    <t>7:46 AM / 0.8 m</t>
  </si>
  <si>
    <t>2:01 PM / 4.2 m</t>
  </si>
  <si>
    <t>8:07 PM / 0.6 m</t>
  </si>
  <si>
    <t>2:23 AM / 4.0 m</t>
  </si>
  <si>
    <t>8:17 AM / 0.7 m</t>
  </si>
  <si>
    <t>2:32 PM / 4.1 m</t>
  </si>
  <si>
    <t>8:37 PM / 0.6 m</t>
  </si>
  <si>
    <t>8:47 AM / 0.8 m</t>
  </si>
  <si>
    <t>9:07 PM / 0.7 m</t>
  </si>
  <si>
    <t>4:21 AM / 3.9 m</t>
  </si>
  <si>
    <t>10:19 AM / 0.9 m</t>
  </si>
  <si>
    <t>4:34 PM / 3.9 m</t>
  </si>
  <si>
    <t>10:38 PM / 0.9 m</t>
  </si>
  <si>
    <t>4:52 AM / 3.8 m</t>
  </si>
  <si>
    <t>10:51 AM / 1.0 m</t>
  </si>
  <si>
    <t>5:08 PM / 3.7 m</t>
  </si>
  <si>
    <t>11:11 PM / 1.1 m</t>
  </si>
  <si>
    <t>5:27 AM / 3.6 m</t>
  </si>
  <si>
    <t>11:27 AM / 1.2 m</t>
  </si>
  <si>
    <t>5:48 PM / 3.6 m</t>
  </si>
  <si>
    <t>11:49 PM / 1.3 m</t>
  </si>
  <si>
    <t>6:08 AM / 3.4 m</t>
  </si>
  <si>
    <t>12:10 PM / 1.3 m</t>
  </si>
  <si>
    <t>6:37 PM / 3.4 m</t>
  </si>
  <si>
    <t>12:35 AM / 1.5 m</t>
  </si>
  <si>
    <t>7:00 AM / 3.3 m</t>
  </si>
  <si>
    <t>1:05 PM / 1.5 m</t>
  </si>
  <si>
    <t>7:42 PM / 3.2 m</t>
  </si>
  <si>
    <t>1:39 AM / 1.7 m</t>
  </si>
  <si>
    <t>8:09 AM / 3.2 m</t>
  </si>
  <si>
    <t>2:22 PM / 1.6 m</t>
  </si>
  <si>
    <t>9:03 PM / 3.2 m</t>
  </si>
  <si>
    <t>3:07 AM / 1.7 m</t>
  </si>
  <si>
    <t>9:29 AM / 3.2 m</t>
  </si>
  <si>
    <t>3:52 PM / 1.5 m</t>
  </si>
  <si>
    <t>10:22 PM / 3.3 m</t>
  </si>
  <si>
    <t>4:32 AM / 1.6 m</t>
  </si>
  <si>
    <t>10:42 AM / 3.4 m</t>
  </si>
  <si>
    <t>5:05 PM / 1.2 m</t>
  </si>
  <si>
    <t>11:28 PM / 3.6 m</t>
  </si>
  <si>
    <t>5:35 AM / 1.3 m</t>
  </si>
  <si>
    <t>11:42 AM / 3.7 m</t>
  </si>
  <si>
    <t>12:22 AM / 3.9 m</t>
  </si>
  <si>
    <t>6:25 AM / 1.0 m</t>
  </si>
  <si>
    <t>12:35 PM / 4.0 m</t>
  </si>
  <si>
    <t>6:50 PM / 0.5 m</t>
  </si>
  <si>
    <t>7:10 AM / 0.7 m</t>
  </si>
  <si>
    <t>1:22 PM / 4.3 m</t>
  </si>
  <si>
    <t>7:35 PM / 0.2 m</t>
  </si>
  <si>
    <t>1:55 AM / 4.4 m</t>
  </si>
  <si>
    <t>7:54 AM / 0.5 m</t>
  </si>
  <si>
    <t>2:07 PM / 4.6 m</t>
  </si>
  <si>
    <t>8:18 PM / 0.1 m</t>
  </si>
  <si>
    <t>2:38 AM / 4.5 m</t>
  </si>
  <si>
    <t>2:52 PM / 4.7 m</t>
  </si>
  <si>
    <t>9:01 PM / 0.0 m</t>
  </si>
  <si>
    <t>3:21 AM / 4.5 m</t>
  </si>
  <si>
    <t>9:19 AM / 0.3 m</t>
  </si>
  <si>
    <t>3:37 PM / 4.6 m</t>
  </si>
  <si>
    <t>9:44 PM / 0.1 m</t>
  </si>
  <si>
    <t>4:05 AM / 4.4 m</t>
  </si>
  <si>
    <t>10:02 AM / 0.3 m</t>
  </si>
  <si>
    <t>4:24 PM / 4.5 m</t>
  </si>
  <si>
    <t>10:28 PM / 0.3 m</t>
  </si>
  <si>
    <t>5:14 PM / 4.2 m</t>
  </si>
  <si>
    <t>11:14 PM / 0.7 m</t>
  </si>
  <si>
    <t>5:38 AM / 4.0 m</t>
  </si>
  <si>
    <t>11:38 AM / 0.7 m</t>
  </si>
  <si>
    <t>6:09 PM / 3.9 m</t>
  </si>
  <si>
    <t>12:05 AM / 1.1 m</t>
  </si>
  <si>
    <t>6:31 AM / 3.7 m</t>
  </si>
  <si>
    <t>12:35 PM / 1.0 m</t>
  </si>
  <si>
    <t>7:14 PM / 3.6 m</t>
  </si>
  <si>
    <t>1:05 AM / 1.4 m</t>
  </si>
  <si>
    <t>7:34 AM / 3.5 m</t>
  </si>
  <si>
    <t>1:46 PM / 1.2 m</t>
  </si>
  <si>
    <t>8:29 PM / 3.4 m</t>
  </si>
  <si>
    <t>2:23 AM / 1.7 m</t>
  </si>
  <si>
    <t>8:47 AM / 3.4 m</t>
  </si>
  <si>
    <t>9:51 PM / 3.3 m</t>
  </si>
  <si>
    <t>3:54 AM / 1.7 m</t>
  </si>
  <si>
    <t>10:04 AM / 3.4 m</t>
  </si>
  <si>
    <t>4:37 PM / 1.3 m</t>
  </si>
  <si>
    <t>11:05 PM / 3.4 m</t>
  </si>
  <si>
    <t>5:07 AM / 1.6 m</t>
  </si>
  <si>
    <t>11:12 AM / 3.5 m</t>
  </si>
  <si>
    <t>5:38 PM / 1.1 m</t>
  </si>
  <si>
    <t>12:02 AM / 3.5 m</t>
  </si>
  <si>
    <t>5:59 AM / 1.4 m</t>
  </si>
  <si>
    <t>12:06 PM / 3.6 m</t>
  </si>
  <si>
    <t>6:24 PM / 1.0 m</t>
  </si>
  <si>
    <t>12:46 AM / 3.6 m</t>
  </si>
  <si>
    <t>6:41 AM / 1.2 m</t>
  </si>
  <si>
    <t>12:50 PM / 3.8 m</t>
  </si>
  <si>
    <t>7:02 PM / 0.8 m</t>
  </si>
  <si>
    <t>1:22 AM / 3.8 m</t>
  </si>
  <si>
    <t>7:16 AM / 1.1 m</t>
  </si>
  <si>
    <t>1:28 PM / 3.9 m</t>
  </si>
  <si>
    <t>7:36 PM / 0.7 m</t>
  </si>
  <si>
    <t>1:54 AM / 3.9 m</t>
  </si>
  <si>
    <t>7:49 AM / 0.9 m</t>
  </si>
  <si>
    <t>2:02 PM / 4.0 m</t>
  </si>
  <si>
    <t>2:24 AM / 4.0 m</t>
  </si>
  <si>
    <t>8:21 AM / 0.8 m</t>
  </si>
  <si>
    <t>2:34 PM / 4.0 m</t>
  </si>
  <si>
    <t>8:38 PM / 0.7 m</t>
  </si>
  <si>
    <t>2:54 AM / 4.0 m</t>
  </si>
  <si>
    <t>8:52 AM / 0.8 m</t>
  </si>
  <si>
    <t>3:06 PM / 4.0 m</t>
  </si>
  <si>
    <t>9:09 PM / 0.7 m</t>
  </si>
  <si>
    <t>3:23 AM / 4.0 m</t>
  </si>
  <si>
    <t>9:40 PM / 0.8 m</t>
  </si>
  <si>
    <t>3:54 AM / 3.9 m</t>
  </si>
  <si>
    <t>4:11 PM / 3.9 m</t>
  </si>
  <si>
    <t>10:12 PM / 0.9 m</t>
  </si>
  <si>
    <t>4:26 AM / 3.8 m</t>
  </si>
  <si>
    <t>10:30 AM / 0.9 m</t>
  </si>
  <si>
    <t>4:47 PM / 3.7 m</t>
  </si>
  <si>
    <t>11:07 AM / 1.0 m</t>
  </si>
  <si>
    <t>5:28 PM / 3.6 m</t>
  </si>
  <si>
    <t>11:24 PM / 1.3 m</t>
  </si>
  <si>
    <t>5:41 AM / 3.5 m</t>
  </si>
  <si>
    <t>6:18 PM / 3.4 m</t>
  </si>
  <si>
    <t>12:10 AM / 1.5 m</t>
  </si>
  <si>
    <t>6:33 AM / 3.4 m</t>
  </si>
  <si>
    <t>12:43 PM / 1.3 m</t>
  </si>
  <si>
    <t>7:21 PM / 3.3 m</t>
  </si>
  <si>
    <t>1:10 AM / 1.6 m</t>
  </si>
  <si>
    <t>7:37 AM / 3.3 m</t>
  </si>
  <si>
    <t>1:52 PM / 1.4 m</t>
  </si>
  <si>
    <t>8:35 PM / 3.3 m</t>
  </si>
  <si>
    <t>2:28 AM / 1.7 m</t>
  </si>
  <si>
    <t>8:51 AM / 3.4 m</t>
  </si>
  <si>
    <t>9:49 PM / 3.4 m</t>
  </si>
  <si>
    <t>3:51 AM / 1.6 m</t>
  </si>
  <si>
    <t>10:04 AM / 3.5 m</t>
  </si>
  <si>
    <t>4:29 PM / 1.1 m</t>
  </si>
  <si>
    <t>10:55 PM / 3.6 m</t>
  </si>
  <si>
    <t>5:00 AM / 1.3 m</t>
  </si>
  <si>
    <t>11:08 AM / 3.8 m</t>
  </si>
  <si>
    <t>5:30 PM / 0.8 m</t>
  </si>
  <si>
    <t>11:53 PM / 3.9 m</t>
  </si>
  <si>
    <t>5:56 AM / 1.0 m</t>
  </si>
  <si>
    <t>12:05 PM / 4.0 m</t>
  </si>
  <si>
    <t>6:22 PM / 0.5 m</t>
  </si>
  <si>
    <t>6:45 AM / 0.7 m</t>
  </si>
  <si>
    <t>12:56 PM / 4.3 m</t>
  </si>
  <si>
    <t>7:10 PM / 0.3 m</t>
  </si>
  <si>
    <t>1:30 AM / 4.3 m</t>
  </si>
  <si>
    <t>7:32 AM / 0.5 m</t>
  </si>
  <si>
    <t>1:46 PM / 4.5 m</t>
  </si>
  <si>
    <t>7:56 PM / 0.2 m</t>
  </si>
  <si>
    <t>2:15 AM / 4.4 m</t>
  </si>
  <si>
    <t>8:16 AM / 0.3 m</t>
  </si>
  <si>
    <t>8:40 PM / 0.2 m</t>
  </si>
  <si>
    <t>3:00 AM / 4.5 m</t>
  </si>
  <si>
    <t>3:21 PM / 4.5 m</t>
  </si>
  <si>
    <t>9:24 PM / 0.3 m</t>
  </si>
  <si>
    <t>3:44 AM / 4.4 m</t>
  </si>
  <si>
    <t>9:46 AM / 0.3 m</t>
  </si>
  <si>
    <t>4:10 PM / 4.4 m</t>
  </si>
  <si>
    <t>10:09 PM / 0.5 m</t>
  </si>
  <si>
    <t>10:33 AM / 0.4 m</t>
  </si>
  <si>
    <t>5:02 PM / 4.1 m</t>
  </si>
  <si>
    <t>10:55 PM / 0.8 m</t>
  </si>
  <si>
    <t>5:17 AM / 4.1 m</t>
  </si>
  <si>
    <t>11:23 AM / 0.7 m</t>
  </si>
  <si>
    <t>5:56 PM / 3.8 m</t>
  </si>
  <si>
    <t>11:44 PM / 1.1 m</t>
  </si>
  <si>
    <t>6:09 AM / 3.8 m</t>
  </si>
  <si>
    <t>12:18 PM / 0.9 m</t>
  </si>
  <si>
    <t>6:57 PM / 3.6 m</t>
  </si>
  <si>
    <t>12:40 AM / 1.4 m</t>
  </si>
  <si>
    <t>7:07 AM / 3.6 m</t>
  </si>
  <si>
    <t>1:22 PM / 1.1 m</t>
  </si>
  <si>
    <t>8:05 PM / 3.4 m</t>
  </si>
  <si>
    <t>1:48 AM / 1.7 m</t>
  </si>
  <si>
    <t>8:12 AM / 3.4 m</t>
  </si>
  <si>
    <t>2:38 PM / 1.3 m</t>
  </si>
  <si>
    <t>9:16 PM / 3.3 m</t>
  </si>
  <si>
    <t>3:09 AM / 1.8 m</t>
  </si>
  <si>
    <t>9:22 AM / 3.4 m</t>
  </si>
  <si>
    <t>3:55 PM / 1.3 m</t>
  </si>
  <si>
    <t>10:24 PM / 3.3 m</t>
  </si>
  <si>
    <t>4:23 AM / 1.7 m</t>
  </si>
  <si>
    <t>10:28 AM / 3.4 m</t>
  </si>
  <si>
    <t>4:58 PM / 1.2 m</t>
  </si>
  <si>
    <t>11:21 PM / 3.4 m</t>
  </si>
  <si>
    <t>5:21 AM / 1.5 m</t>
  </si>
  <si>
    <t>11:25 AM / 3.5 m</t>
  </si>
  <si>
    <t>5:47 PM / 1.1 m</t>
  </si>
  <si>
    <t>12:07 AM / 3.5 m</t>
  </si>
  <si>
    <t>6:07 AM / 1.4 m</t>
  </si>
  <si>
    <t>12:13 PM / 3.6 m</t>
  </si>
  <si>
    <t>6:28 PM / 1.0 m</t>
  </si>
  <si>
    <t>12:46 AM / 3.7 m</t>
  </si>
  <si>
    <t>6:46 AM / 1.2 m</t>
  </si>
  <si>
    <t>12:54 PM / 3.8 m</t>
  </si>
  <si>
    <t>7:04 PM / 0.9 m</t>
  </si>
  <si>
    <t>1:21 AM / 3.8 m</t>
  </si>
  <si>
    <t>7:22 AM / 1.0 m</t>
  </si>
  <si>
    <t>1:32 PM / 3.8 m</t>
  </si>
  <si>
    <t>7:38 PM / 0.9 m</t>
  </si>
  <si>
    <t>7:56 AM / 0.9 m</t>
  </si>
  <si>
    <t>2:08 PM / 3.9 m</t>
  </si>
  <si>
    <t>8:11 PM / 0.8 m</t>
  </si>
  <si>
    <t>2:26 AM / 4.0 m</t>
  </si>
  <si>
    <t>8:29 AM / 0.8 m</t>
  </si>
  <si>
    <t>2:42 PM / 3.9 m</t>
  </si>
  <si>
    <t>8:43 PM / 0.8 m</t>
  </si>
  <si>
    <t>2:58 AM / 4.0 m</t>
  </si>
  <si>
    <t>9:03 AM / 0.8 m</t>
  </si>
  <si>
    <t>3:18 PM / 3.9 m</t>
  </si>
  <si>
    <t>9:16 PM / 0.9 m</t>
  </si>
  <si>
    <t>9:37 AM / 0.8 m</t>
  </si>
  <si>
    <t>3:54 PM / 3.8 m</t>
  </si>
  <si>
    <t>9:51 PM / 1.0 m</t>
  </si>
  <si>
    <t>4:06 AM / 3.9 m</t>
  </si>
  <si>
    <t>10:13 AM / 0.8 m</t>
  </si>
  <si>
    <t>4:33 PM / 3.8 m</t>
  </si>
  <si>
    <t>10:27 PM / 1.1 m</t>
  </si>
  <si>
    <t>4:43 AM / 3.8 m</t>
  </si>
  <si>
    <t>10:52 AM / 0.9 m</t>
  </si>
  <si>
    <t>11:07 PM / 1.2 m</t>
  </si>
  <si>
    <t>5:25 AM / 3.7 m</t>
  </si>
  <si>
    <t>11:36 AM / 1.0 m</t>
  </si>
  <si>
    <t>6:05 PM / 3.5 m</t>
  </si>
  <si>
    <t>11:53 PM / 1.4 m</t>
  </si>
  <si>
    <t>6:14 AM / 3.6 m</t>
  </si>
  <si>
    <t>12:27 PM / 1.1 m</t>
  </si>
  <si>
    <t>7:03 PM / 3.5 m</t>
  </si>
  <si>
    <t>12:49 AM / 1.5 m</t>
  </si>
  <si>
    <t>7:14 AM / 3.6 m</t>
  </si>
  <si>
    <t>1:29 PM / 1.2 m</t>
  </si>
  <si>
    <t>8:09 PM / 3.4 m</t>
  </si>
  <si>
    <t>1:56 AM / 1.6 m</t>
  </si>
  <si>
    <t>2:41 PM / 1.1 m</t>
  </si>
  <si>
    <t>9:17 PM / 3.5 m</t>
  </si>
  <si>
    <t>3:13 AM / 1.5 m</t>
  </si>
  <si>
    <t>9:30 AM / 3.6 m</t>
  </si>
  <si>
    <t>3:54 PM / 1.0 m</t>
  </si>
  <si>
    <t>10:23 PM / 3.6 m</t>
  </si>
  <si>
    <t>4:25 AM / 1.4 m</t>
  </si>
  <si>
    <t>10:36 AM / 3.8 m</t>
  </si>
  <si>
    <t>5:00 PM / 0.9 m</t>
  </si>
  <si>
    <t>11:23 PM / 3.8 m</t>
  </si>
  <si>
    <t>5:28 AM / 1.1 m</t>
  </si>
  <si>
    <t>11:38 AM / 4.0 m</t>
  </si>
  <si>
    <t>5:57 PM / 0.7 m</t>
  </si>
  <si>
    <t>12:18 AM / 4.0 m</t>
  </si>
  <si>
    <t>6:23 AM / 0.8 m</t>
  </si>
  <si>
    <t>12:34 PM / 4.2 m</t>
  </si>
  <si>
    <t>6:48 PM / 0.5 m</t>
  </si>
  <si>
    <t>1:08 AM / 4.2 m</t>
  </si>
  <si>
    <t>7:13 AM / 0.6 m</t>
  </si>
  <si>
    <t>7:36 PM / 0.4 m</t>
  </si>
  <si>
    <t>1:56 AM / 4.4 m</t>
  </si>
  <si>
    <t>2:19 PM / 4.4 m</t>
  </si>
  <si>
    <t>2:42 AM / 4.4 m</t>
  </si>
  <si>
    <t>8:47 AM / 0.3 m</t>
  </si>
  <si>
    <t>3:09 PM / 4.3 m</t>
  </si>
  <si>
    <t>9:07 PM / 0.5 m</t>
  </si>
  <si>
    <t>3:27 AM / 4.4 m</t>
  </si>
  <si>
    <t>9:32 AM / 0.4 m</t>
  </si>
  <si>
    <t>3:58 PM / 4.2 m</t>
  </si>
  <si>
    <t>9:51 PM / 0.7 m</t>
  </si>
  <si>
    <t>10:19 AM / 0.5 m</t>
  </si>
  <si>
    <t>4:48 PM / 4.0 m</t>
  </si>
  <si>
    <t>10:35 PM / 0.9 m</t>
  </si>
  <si>
    <t>4:58 AM / 4.1 m</t>
  </si>
  <si>
    <t>11:06 AM / 0.6 m</t>
  </si>
  <si>
    <t>5:39 PM / 3.8 m</t>
  </si>
  <si>
    <t>5:45 AM / 4.0 m</t>
  </si>
  <si>
    <t>11:56 AM / 0.8 m</t>
  </si>
  <si>
    <t>6:32 PM / 3.6 m</t>
  </si>
  <si>
    <t>12:10 AM / 1.4 m</t>
  </si>
  <si>
    <t>6:36 AM / 3.8 m</t>
  </si>
  <si>
    <t>12:51 PM / 1.1 m</t>
  </si>
  <si>
    <t>7:29 PM / 3.4 m</t>
  </si>
  <si>
    <t>1:06 AM / 1.6 m</t>
  </si>
  <si>
    <t>7:32 AM / 3.6 m</t>
  </si>
  <si>
    <t>1:53 PM / 1.3 m</t>
  </si>
  <si>
    <t>8:28 PM / 3.3 m</t>
  </si>
  <si>
    <t>2:12 AM / 1.7 m</t>
  </si>
  <si>
    <t>8:33 AM / 3.5 m</t>
  </si>
  <si>
    <t>3:00 PM / 1.4 m</t>
  </si>
  <si>
    <t>9:29 PM / 3.3 m</t>
  </si>
  <si>
    <t>3:25 AM / 1.8 m</t>
  </si>
  <si>
    <t>9:35 AM / 3.4 m</t>
  </si>
  <si>
    <t>4:06 PM / 1.4 m</t>
  </si>
  <si>
    <t>10:28 PM / 3.3 m</t>
  </si>
  <si>
    <t>4:32 AM / 1.7 m</t>
  </si>
  <si>
    <t>10:36 AM / 3.4 m</t>
  </si>
  <si>
    <t>5:02 PM / 1.3 m</t>
  </si>
  <si>
    <t>11:20 PM / 3.4 m</t>
  </si>
  <si>
    <t>5:27 AM / 1.5 m</t>
  </si>
  <si>
    <t>11:30 AM / 3.5 m</t>
  </si>
  <si>
    <t>5:49 PM / 1.2 m</t>
  </si>
  <si>
    <t>12:06 AM / 3.6 m</t>
  </si>
  <si>
    <t>6:13 AM / 1.4 m</t>
  </si>
  <si>
    <t>12:19 PM / 3.6 m</t>
  </si>
  <si>
    <t>6:31 PM / 1.1 m</t>
  </si>
  <si>
    <t>6:54 AM / 1.2 m</t>
  </si>
  <si>
    <t>1:02 PM / 3.7 m</t>
  </si>
  <si>
    <t>7:09 PM / 1.1 m</t>
  </si>
  <si>
    <t>1:24 AM / 3.8 m</t>
  </si>
  <si>
    <t>7:32 AM / 1.0 m</t>
  </si>
  <si>
    <t>1:43 PM / 3.8 m</t>
  </si>
  <si>
    <t>7:46 PM / 1.0 m</t>
  </si>
  <si>
    <t>2:01 AM / 3.9 m</t>
  </si>
  <si>
    <t>8:08 AM / 0.9 m</t>
  </si>
  <si>
    <t>2:22 PM / 3.9 m</t>
  </si>
  <si>
    <t>8:21 PM / 0.9 m</t>
  </si>
  <si>
    <t>2:36 AM / 4.0 m</t>
  </si>
  <si>
    <t>8:44 AM / 0.8 m</t>
  </si>
  <si>
    <t>3:00 PM / 3.9 m</t>
  </si>
  <si>
    <t>8:57 PM / 0.9 m</t>
  </si>
  <si>
    <t>3:12 AM / 4.1 m</t>
  </si>
  <si>
    <t>9:20 AM / 0.7 m</t>
  </si>
  <si>
    <t>3:39 PM / 3.9 m</t>
  </si>
  <si>
    <t>9:33 PM / 0.9 m</t>
  </si>
  <si>
    <t>3:49 AM / 4.1 m</t>
  </si>
  <si>
    <t>9:58 AM / 0.7 m</t>
  </si>
  <si>
    <t>4:19 PM / 3.9 m</t>
  </si>
  <si>
    <t>10:11 PM / 1.0 m</t>
  </si>
  <si>
    <t>4:28 AM / 4.0 m</t>
  </si>
  <si>
    <t>10:38 AM / 0.7 m</t>
  </si>
  <si>
    <t>5:02 PM / 3.8 m</t>
  </si>
  <si>
    <t>10:51 PM / 1.1 m</t>
  </si>
  <si>
    <t>5:10 AM / 4.0 m</t>
  </si>
  <si>
    <t>11:21 AM / 0.8 m</t>
  </si>
  <si>
    <t>5:50 PM / 3.8 m</t>
  </si>
  <si>
    <t>11:36 PM / 1.2 m</t>
  </si>
  <si>
    <t>12:10 PM / 0.9 m</t>
  </si>
  <si>
    <t>6:43 PM / 3.7 m</t>
  </si>
  <si>
    <t>12:28 AM / 1.3 m</t>
  </si>
  <si>
    <t>6:52 AM / 3.8 m</t>
  </si>
  <si>
    <t>1:06 PM / 1.0 m</t>
  </si>
  <si>
    <t>7:43 PM / 3.6 m</t>
  </si>
  <si>
    <t>1:28 AM / 1.4 m</t>
  </si>
  <si>
    <t>7:53 AM / 3.8 m</t>
  </si>
  <si>
    <t>2:12 PM / 1.1 m</t>
  </si>
  <si>
    <t>8:47 PM / 3.6 m</t>
  </si>
  <si>
    <t>2:39 AM / 1.5 m</t>
  </si>
  <si>
    <t>9:01 AM / 3.7 m</t>
  </si>
  <si>
    <t>3:24 PM / 1.1 m</t>
  </si>
  <si>
    <t>9:54 PM / 3.6 m</t>
  </si>
  <si>
    <t>3:55 AM / 1.4 m</t>
  </si>
  <si>
    <t>10:10 AM / 3.8 m</t>
  </si>
  <si>
    <t>4:34 PM / 1.0 m</t>
  </si>
  <si>
    <t>10:58 PM / 3.8 m</t>
  </si>
  <si>
    <t>5:05 AM / 1.2 m</t>
  </si>
  <si>
    <t>5:36 PM / 0.9 m</t>
  </si>
  <si>
    <t>11:57 PM / 3.9 m</t>
  </si>
  <si>
    <t>6:05 AM / 1.0 m</t>
  </si>
  <si>
    <t>12:20 PM / 4.0 m</t>
  </si>
  <si>
    <t>12:51 AM / 4.1 m</t>
  </si>
  <si>
    <t>6:59 AM / 0.8 m</t>
  </si>
  <si>
    <t>1:17 PM / 4.1 m</t>
  </si>
  <si>
    <t>7:21 PM / 0.7 m</t>
  </si>
  <si>
    <t>7:48 AM / 0.6 m</t>
  </si>
  <si>
    <t>2:10 PM / 4.2 m</t>
  </si>
  <si>
    <t>8:07 PM / 0.7 m</t>
  </si>
  <si>
    <t>2:27 AM / 4.4 m</t>
  </si>
  <si>
    <t>8:34 AM / 0.5 m</t>
  </si>
  <si>
    <t>2:58 PM / 4.2 m</t>
  </si>
  <si>
    <t>8:51 PM / 0.7 m</t>
  </si>
  <si>
    <t>3:11 AM / 4.4 m</t>
  </si>
  <si>
    <t>9:19 AM / 0.4 m</t>
  </si>
  <si>
    <t>3:45 PM / 4.2 m</t>
  </si>
  <si>
    <t>3:53 AM / 4.4 m</t>
  </si>
  <si>
    <t>10:02 AM / 0.5 m</t>
  </si>
  <si>
    <t>4:30 PM / 4.0 m</t>
  </si>
  <si>
    <t>10:14 PM / 1.0 m</t>
  </si>
  <si>
    <t>4:36 AM / 4.2 m</t>
  </si>
  <si>
    <t>10:45 AM / 0.6 m</t>
  </si>
  <si>
    <t>5:14 PM / 3.9 m</t>
  </si>
  <si>
    <t>10:55 PM / 1.1 m</t>
  </si>
  <si>
    <t>5:18 AM / 4.1 m</t>
  </si>
  <si>
    <t>11:29 AM / 0.8 m</t>
  </si>
  <si>
    <t>5:58 PM / 3.7 m</t>
  </si>
  <si>
    <t>11:37 PM / 1.3 m</t>
  </si>
  <si>
    <t>6:02 AM / 3.9 m</t>
  </si>
  <si>
    <t>12:14 PM / 1.0 m</t>
  </si>
  <si>
    <t>6:44 PM / 3.5 m</t>
  </si>
  <si>
    <t>12:23 AM / 1.5 m</t>
  </si>
  <si>
    <t>6:49 AM / 3.7 m</t>
  </si>
  <si>
    <t>1:03 PM / 1.3 m</t>
  </si>
  <si>
    <t>7:34 PM / 3.4 m</t>
  </si>
  <si>
    <t>1:15 AM / 1.7 m</t>
  </si>
  <si>
    <t>7:41 AM / 3.5 m</t>
  </si>
  <si>
    <t>1:59 PM / 1.4 m</t>
  </si>
  <si>
    <t>8:29 PM / 3.3 m</t>
  </si>
  <si>
    <t>2:19 AM / 1.8 m</t>
  </si>
  <si>
    <t>8:39 AM / 3.4 m</t>
  </si>
  <si>
    <t>3:03 PM / 1.6 m</t>
  </si>
  <si>
    <t>9:28 PM / 3.3 m</t>
  </si>
  <si>
    <t>3:32 AM / 1.8 m</t>
  </si>
  <si>
    <t>9:43 AM / 3.4 m</t>
  </si>
  <si>
    <t>4:10 PM / 1.6 m</t>
  </si>
  <si>
    <t>4:41 AM / 1.7 m</t>
  </si>
  <si>
    <t>10:46 AM / 3.4 m</t>
  </si>
  <si>
    <t>5:09 PM / 1.5 m</t>
  </si>
  <si>
    <t>11:24 PM / 3.5 m</t>
  </si>
  <si>
    <t>5:38 AM / 1.5 m</t>
  </si>
  <si>
    <t>11:44 AM / 3.5 m</t>
  </si>
  <si>
    <t>5:59 PM / 1.4 m</t>
  </si>
  <si>
    <t>6:26 AM / 1.3 m</t>
  </si>
  <si>
    <t>12:35 PM / 3.6 m</t>
  </si>
  <si>
    <t>6:43 PM / 1.3 m</t>
  </si>
  <si>
    <t>12:56 AM / 3.8 m</t>
  </si>
  <si>
    <t>7:07 AM / 1.1 m</t>
  </si>
  <si>
    <t>1:20 PM / 3.8 m</t>
  </si>
  <si>
    <t>1:36 AM / 4.0 m</t>
  </si>
  <si>
    <t>7:46 AM / 0.9 m</t>
  </si>
  <si>
    <t>2:01 PM / 3.9 m</t>
  </si>
  <si>
    <t>8:01 PM / 1.0 m</t>
  </si>
  <si>
    <t>2:15 AM / 4.1 m</t>
  </si>
  <si>
    <t>8:24 AM / 0.8 m</t>
  </si>
  <si>
    <t>2:42 PM / 4.0 m</t>
  </si>
  <si>
    <t>2:52 AM / 4.2 m</t>
  </si>
  <si>
    <t>9:02 AM / 0.6 m</t>
  </si>
  <si>
    <t>3:21 PM / 4.1 m</t>
  </si>
  <si>
    <t>9:15 PM / 0.9 m</t>
  </si>
  <si>
    <t>3:31 AM / 4.3 m</t>
  </si>
  <si>
    <t>9:40 AM / 0.6 m</t>
  </si>
  <si>
    <t>4:02 PM / 4.1 m</t>
  </si>
  <si>
    <t>9:53 PM / 0.9 m</t>
  </si>
  <si>
    <t>4:10 AM / 4.3 m</t>
  </si>
  <si>
    <t>10:20 AM / 0.6 m</t>
  </si>
  <si>
    <t>4:44 PM / 4.1 m</t>
  </si>
  <si>
    <t>10:34 PM / 0.9 m</t>
  </si>
  <si>
    <t>4:53 AM / 4.3 m</t>
  </si>
  <si>
    <t>11:03 AM / 0.6 m</t>
  </si>
  <si>
    <t>5:29 PM / 4.0 m</t>
  </si>
  <si>
    <t>11:17 PM / 1.0 m</t>
  </si>
  <si>
    <t>5:38 AM / 4.2 m</t>
  </si>
  <si>
    <t>6:19 PM / 3.9 m</t>
  </si>
  <si>
    <t>12:06 AM / 1.2 m</t>
  </si>
  <si>
    <t>6:30 AM / 4.1 m</t>
  </si>
  <si>
    <t>12:43 PM / 0.9 m</t>
  </si>
  <si>
    <t>7:15 PM / 3.7 m</t>
  </si>
  <si>
    <t>1:02 AM / 1.3 m</t>
  </si>
  <si>
    <t>7:30 AM / 3.9 m</t>
  </si>
  <si>
    <t>1:45 PM / 1.1 m</t>
  </si>
  <si>
    <t>8:18 PM / 3.6 m</t>
  </si>
  <si>
    <t>2:11 AM / 1.5 m</t>
  </si>
  <si>
    <t>8:38 AM / 3.8 m</t>
  </si>
  <si>
    <t>2:57 PM / 1.2 m</t>
  </si>
  <si>
    <t>9:28 PM / 3.6 m</t>
  </si>
  <si>
    <t>3:31 AM / 1.5 m</t>
  </si>
  <si>
    <t>9:53 AM / 3.7 m</t>
  </si>
  <si>
    <t>4:13 PM / 1.3 m</t>
  </si>
  <si>
    <t>10:37 PM / 3.7 m</t>
  </si>
  <si>
    <t>4:49 AM / 1.3 m</t>
  </si>
  <si>
    <t>5:22 PM / 1.2 m</t>
  </si>
  <si>
    <t>11:42 PM / 3.9 m</t>
  </si>
  <si>
    <t>12:14 PM / 3.9 m</t>
  </si>
  <si>
    <t>6:21 PM / 1.1 m</t>
  </si>
  <si>
    <t>12:38 AM / 4.0 m</t>
  </si>
  <si>
    <t>6:50 AM / 0.9 m</t>
  </si>
  <si>
    <t>1:28 AM / 4.2 m</t>
  </si>
  <si>
    <t>7:38 AM / 0.7 m</t>
  </si>
  <si>
    <t>2:02 PM / 4.1 m</t>
  </si>
  <si>
    <t>7:54 PM / 0.9 m</t>
  </si>
  <si>
    <t>2:13 AM / 4.3 m</t>
  </si>
  <si>
    <t>8:22 AM / 0.6 m</t>
  </si>
  <si>
    <t>2:46 PM / 4.2 m</t>
  </si>
  <si>
    <t>8:35 PM / 0.9 m</t>
  </si>
  <si>
    <t>2:54 AM / 4.4 m</t>
  </si>
  <si>
    <t>9:03 AM / 0.5 m</t>
  </si>
  <si>
    <t>3:27 PM / 4.2 m</t>
  </si>
  <si>
    <t>9:13 PM / 0.9 m</t>
  </si>
  <si>
    <t>3:33 AM / 4.4 m</t>
  </si>
  <si>
    <t>9:41 AM / 0.6 m</t>
  </si>
  <si>
    <t>10:19 AM / 0.7 m</t>
  </si>
  <si>
    <t>4:47 AM / 4.2 m</t>
  </si>
  <si>
    <t>10:56 AM / 0.8 m</t>
  </si>
  <si>
    <t>5:19 PM / 3.8 m</t>
  </si>
  <si>
    <t>11:04 PM / 1.2 m</t>
  </si>
  <si>
    <t>5:25 AM / 4.0 m</t>
  </si>
  <si>
    <t>11:34 AM / 1.1 m</t>
  </si>
  <si>
    <t>5:57 PM / 3.7 m</t>
  </si>
  <si>
    <t>11:42 PM / 1.4 m</t>
  </si>
  <si>
    <t>6:05 AM / 3.8 m</t>
  </si>
  <si>
    <t>12:14 PM / 1.3 m</t>
  </si>
  <si>
    <t>6:39 PM / 3.5 m</t>
  </si>
  <si>
    <t>6:51 AM / 3.6 m</t>
  </si>
  <si>
    <t>1:00 PM / 1.5 m</t>
  </si>
  <si>
    <t>7:28 PM / 3.4 m</t>
  </si>
  <si>
    <t>1:17 AM / 1.7 m</t>
  </si>
  <si>
    <t>7:46 AM / 3.4 m</t>
  </si>
  <si>
    <t>1:57 PM / 1.7 m</t>
  </si>
  <si>
    <t>8:27 PM / 3.3 m</t>
  </si>
  <si>
    <t>2:26 AM / 1.9 m</t>
  </si>
  <si>
    <t>8:51 AM / 3.3 m</t>
  </si>
  <si>
    <t>3:10 PM / 1.8 m</t>
  </si>
  <si>
    <t>9:34 PM / 3.3 m</t>
  </si>
  <si>
    <t>3:49 AM / 1.9 m</t>
  </si>
  <si>
    <t>10:03 AM / 3.3 m</t>
  </si>
  <si>
    <t>4:26 PM / 1.7 m</t>
  </si>
  <si>
    <t>5:01 AM / 1.7 m</t>
  </si>
  <si>
    <t>11:11 AM / 3.4 m</t>
  </si>
  <si>
    <t>5:28 PM / 1.6 m</t>
  </si>
  <si>
    <t>5:57 AM / 1.5 m</t>
  </si>
  <si>
    <t>12:08 PM / 3.6 m</t>
  </si>
  <si>
    <t>6:17 PM / 1.4 m</t>
  </si>
  <si>
    <t>12:28 AM / 3.8 m</t>
  </si>
  <si>
    <t>6:42 AM / 1.2 m</t>
  </si>
  <si>
    <t>12:56 PM / 3.8 m</t>
  </si>
  <si>
    <t>7:00 PM / 1.2 m</t>
  </si>
  <si>
    <t>1:11 AM / 4.0 m</t>
  </si>
  <si>
    <t>7:23 AM / 0.9 m</t>
  </si>
  <si>
    <t>1:39 PM / 4.0 m</t>
  </si>
  <si>
    <t>7:39 PM / 1.0 m</t>
  </si>
  <si>
    <t>1:51 AM / 4.2 m</t>
  </si>
  <si>
    <t>8:02 AM / 0.7 m</t>
  </si>
  <si>
    <t>2:20 PM / 4.2 m</t>
  </si>
  <si>
    <t>8:17 PM / 0.9 m</t>
  </si>
  <si>
    <t>2:30 AM / 4.4 m</t>
  </si>
  <si>
    <t>8:40 AM / 0.5 m</t>
  </si>
  <si>
    <t>2:59 PM / 4.3 m</t>
  </si>
  <si>
    <t>8:55 PM / 0.7 m</t>
  </si>
  <si>
    <t>3:09 AM / 4.5 m</t>
  </si>
  <si>
    <t>3:40 PM / 4.4 m</t>
  </si>
  <si>
    <t>9:34 PM / 0.7 m</t>
  </si>
  <si>
    <t>3:50 AM / 4.6 m</t>
  </si>
  <si>
    <t>10:00 AM / 0.4 m</t>
  </si>
  <si>
    <t>4:21 PM / 4.3 m</t>
  </si>
  <si>
    <t>10:14 PM / 0.7 m</t>
  </si>
  <si>
    <t>4:32 AM / 4.5 m</t>
  </si>
  <si>
    <t>10:43 AM / 0.5 m</t>
  </si>
  <si>
    <t>5:06 PM / 4.2 m</t>
  </si>
  <si>
    <t>10:57 PM / 0.9 m</t>
  </si>
  <si>
    <t>5:19 AM / 4.4 m</t>
  </si>
  <si>
    <t>11:28 AM / 0.7 m</t>
  </si>
  <si>
    <t>5:54 PM / 4.1 m</t>
  </si>
  <si>
    <t>6:10 AM / 4.2 m</t>
  </si>
  <si>
    <t>12:19 PM / 1.0 m</t>
  </si>
  <si>
    <t>6:48 PM / 3.9 m</t>
  </si>
  <si>
    <t>12:40 AM / 1.3 m</t>
  </si>
  <si>
    <t>7:11 AM / 3.9 m</t>
  </si>
  <si>
    <t>1:19 PM / 1.2 m</t>
  </si>
  <si>
    <t>7:52 PM / 3.7 m</t>
  </si>
  <si>
    <t>1:48 AM / 1.5 m</t>
  </si>
  <si>
    <t>8:23 AM / 3.7 m</t>
  </si>
  <si>
    <t>2:34 PM / 1.5 m</t>
  </si>
  <si>
    <t>9:05 PM / 3.6 m</t>
  </si>
  <si>
    <t>3:14 AM / 1.5 m</t>
  </si>
  <si>
    <t>9:45 AM / 3.7 m</t>
  </si>
  <si>
    <t>4:00 PM / 1.6 m</t>
  </si>
  <si>
    <t>10:21 PM / 3.6 m</t>
  </si>
  <si>
    <t>4:39 AM / 1.4 m</t>
  </si>
  <si>
    <t>5:14 PM / 1.5 m</t>
  </si>
  <si>
    <t>11:29 PM / 3.8 m</t>
  </si>
  <si>
    <t>5:48 AM / 1.2 m</t>
  </si>
  <si>
    <t>12:11 PM / 3.9 m</t>
  </si>
  <si>
    <t>6:13 PM / 1.3 m</t>
  </si>
  <si>
    <t>12:26 AM / 4.0 m</t>
  </si>
  <si>
    <t>6:41 AM / 1.0 m</t>
  </si>
  <si>
    <t>1:05 PM / 4.0 m</t>
  </si>
  <si>
    <t>1:14 AM / 4.2 m</t>
  </si>
  <si>
    <t>7:26 AM / 0.8 m</t>
  </si>
  <si>
    <t>1:49 PM / 4.1 m</t>
  </si>
  <si>
    <t>7:40 PM / 1.1 m</t>
  </si>
  <si>
    <t>1:56 AM / 4.3 m</t>
  </si>
  <si>
    <t>8:05 AM / 0.6 m</t>
  </si>
  <si>
    <t>8:17 PM / 1.0 m</t>
  </si>
  <si>
    <t>8:42 AM / 0.6 m</t>
  </si>
  <si>
    <t>3:03 PM / 4.2 m</t>
  </si>
  <si>
    <t>8:52 PM / 0.9 m</t>
  </si>
  <si>
    <t>3:09 AM / 4.4 m</t>
  </si>
  <si>
    <t>9:16 AM / 0.6 m</t>
  </si>
  <si>
    <t>3:36 PM / 4.2 m</t>
  </si>
  <si>
    <t>9:25 PM / 0.9 m</t>
  </si>
  <si>
    <t>9:49 AM / 0.7 m</t>
  </si>
  <si>
    <t>4:08 PM / 4.1 m</t>
  </si>
  <si>
    <t>9:58 PM / 1.0 m</t>
  </si>
  <si>
    <t>4:16 AM / 4.3 m</t>
  </si>
  <si>
    <t>10:22 AM / 0.9 m</t>
  </si>
  <si>
    <t>4:39 PM / 4.0 m</t>
  </si>
  <si>
    <t>10:31 PM / 1.1 m</t>
  </si>
  <si>
    <t>4:49 AM / 4.1 m</t>
  </si>
  <si>
    <t>10:55 AM / 1.1 m</t>
  </si>
  <si>
    <t>5:13 PM / 3.8 m</t>
  </si>
  <si>
    <t>11:06 PM / 1.3 m</t>
  </si>
  <si>
    <t>5:25 AM / 3.9 m</t>
  </si>
  <si>
    <t>11:30 AM / 1.3 m</t>
  </si>
  <si>
    <t>11:44 PM / 1.5 m</t>
  </si>
  <si>
    <t>6:07 AM / 3.7 m</t>
  </si>
  <si>
    <t>12:10 PM / 1.5 m</t>
  </si>
  <si>
    <t>6:34 PM / 3.5 m</t>
  </si>
  <si>
    <t>12:29 AM / 1.7 m</t>
  </si>
  <si>
    <t>6:58 AM / 3.5 m</t>
  </si>
  <si>
    <t>12:59 PM / 1.8 m</t>
  </si>
  <si>
    <t>7:30 PM / 3.3 m</t>
  </si>
  <si>
    <t>1:29 AM / 1.8 m</t>
  </si>
  <si>
    <t>2:09 PM / 1.9 m</t>
  </si>
  <si>
    <t>8:41 PM / 3.3 m</t>
  </si>
  <si>
    <t>2:52 AM / 1.9 m</t>
  </si>
  <si>
    <t>9:24 AM / 3.3 m</t>
  </si>
  <si>
    <t>3:38 PM / 1.9 m</t>
  </si>
  <si>
    <t>9:56 PM / 3.3 m</t>
  </si>
  <si>
    <t>4:20 AM / 1.8 m</t>
  </si>
  <si>
    <t>10:39 AM / 3.4 m</t>
  </si>
  <si>
    <t>4:54 PM / 1.8 m</t>
  </si>
  <si>
    <t>11:02 PM / 3.5 m</t>
  </si>
  <si>
    <t>5:24 AM / 1.5 m</t>
  </si>
  <si>
    <t>11:40 AM / 3.6 m</t>
  </si>
  <si>
    <t>5:49 PM / 1.5 m</t>
  </si>
  <si>
    <t>11:56 PM / 3.8 m</t>
  </si>
  <si>
    <t>6:13 AM / 1.2 m</t>
  </si>
  <si>
    <t>6:34 PM / 1.3 m</t>
  </si>
  <si>
    <t>12:42 AM / 4.1 m</t>
  </si>
  <si>
    <t>6:56 AM / 0.9 m</t>
  </si>
  <si>
    <t>7:14 PM / 1.0 m</t>
  </si>
  <si>
    <t>1:25 AM / 4.4 m</t>
  </si>
  <si>
    <t>7:36 AM / 0.6 m</t>
  </si>
  <si>
    <t>1:55 PM / 4.4 m</t>
  </si>
  <si>
    <t>7:53 PM / 0.8 m</t>
  </si>
  <si>
    <t>2:05 AM / 4.6 m</t>
  </si>
  <si>
    <t>8:17 AM / 0.4 m</t>
  </si>
  <si>
    <t>8:33 PM / 0.6 m</t>
  </si>
  <si>
    <t>2:46 AM / 4.7 m</t>
  </si>
  <si>
    <t>8:57 AM / 0.3 m</t>
  </si>
  <si>
    <t>3:16 PM / 4.6 m</t>
  </si>
  <si>
    <t>3:28 AM / 4.8 m</t>
  </si>
  <si>
    <t>9:38 AM / 0.3 m</t>
  </si>
  <si>
    <t>9:54 PM / 0.6 m</t>
  </si>
  <si>
    <t>4:13 AM / 4.7 m</t>
  </si>
  <si>
    <t>10:21 AM / 0.5 m</t>
  </si>
  <si>
    <t>4:42 PM / 4.4 m</t>
  </si>
  <si>
    <t>10:38 PM / 0.7 m</t>
  </si>
  <si>
    <t>5:00 AM / 4.5 m</t>
  </si>
  <si>
    <t>11:06 AM / 0.7 m</t>
  </si>
  <si>
    <t>5:30 PM / 4.2 m</t>
  </si>
  <si>
    <t>11:26 PM / 0.9 m</t>
  </si>
  <si>
    <t>5:54 AM / 4.2 m</t>
  </si>
  <si>
    <t>11:57 AM / 1.1 m</t>
  </si>
  <si>
    <t>6:23 PM / 3.9 m</t>
  </si>
  <si>
    <t>12:21 AM / 1.2 m</t>
  </si>
  <si>
    <t>6:57 AM / 3.9 m</t>
  </si>
  <si>
    <t>12:56 PM / 1.4 m</t>
  </si>
  <si>
    <t>7:28 PM / 3.7 m</t>
  </si>
  <si>
    <t>1:31 AM / 1.4 m</t>
  </si>
  <si>
    <t>8:13 AM / 3.7 m</t>
  </si>
  <si>
    <t>2:14 PM / 1.7 m</t>
  </si>
  <si>
    <t>8:44 PM / 3.6 m</t>
  </si>
  <si>
    <t>3:00 AM / 1.5 m</t>
  </si>
  <si>
    <t>9:38 AM / 3.6 m</t>
  </si>
  <si>
    <t>3:46 PM / 1.8 m</t>
  </si>
  <si>
    <t>10:03 PM / 3.6 m</t>
  </si>
  <si>
    <t>4:29 AM / 1.4 m</t>
  </si>
  <si>
    <t>10:58 AM / 3.7 m</t>
  </si>
  <si>
    <t>5:04 PM / 1.7 m</t>
  </si>
  <si>
    <t>11:13 PM / 3.8 m</t>
  </si>
  <si>
    <t>5:36 AM / 1.2 m</t>
  </si>
  <si>
    <t>12:01 PM / 3.8 m</t>
  </si>
  <si>
    <t>6:00 PM / 1.5 m</t>
  </si>
  <si>
    <t>12:09 AM / 4.0 m</t>
  </si>
  <si>
    <t>12:50 PM / 4.0 m</t>
  </si>
  <si>
    <t>6:44 PM / 1.3 m</t>
  </si>
  <si>
    <t>12:55 AM / 4.2 m</t>
  </si>
  <si>
    <t>7:08 AM / 0.9 m</t>
  </si>
  <si>
    <t>1:30 PM / 4.1 m</t>
  </si>
  <si>
    <t>7:21 PM / 1.1 m</t>
  </si>
  <si>
    <t>1:35 AM / 4.3 m</t>
  </si>
  <si>
    <t>7:44 AM / 0.8 m</t>
  </si>
  <si>
    <t>2:04 PM / 4.2 m</t>
  </si>
  <si>
    <t>7:56 PM / 1.0 m</t>
  </si>
  <si>
    <t>2:10 AM / 4.4 m</t>
  </si>
  <si>
    <t>2:35 PM / 4.2 m</t>
  </si>
  <si>
    <t>8:28 PM / 0.9 m</t>
  </si>
  <si>
    <t>2:43 AM / 4.4 m</t>
  </si>
  <si>
    <t>8:49 AM / 0.7 m</t>
  </si>
  <si>
    <t>3:05 PM / 4.2 m</t>
  </si>
  <si>
    <t>9:00 PM / 0.9 m</t>
  </si>
  <si>
    <t>3:15 AM / 4.3 m</t>
  </si>
  <si>
    <t>9:19 AM / 0.8 m</t>
  </si>
  <si>
    <t>3:34 PM / 4.2 m</t>
  </si>
  <si>
    <t>9:31 PM / 1.0 m</t>
  </si>
  <si>
    <t>3:46 AM / 4.2 m</t>
  </si>
  <si>
    <t>4:04 PM / 4.1 m</t>
  </si>
  <si>
    <t>10:03 PM / 1.1 m</t>
  </si>
  <si>
    <t>4:18 AM / 4.1 m</t>
  </si>
  <si>
    <t>10:21 AM / 1.1 m</t>
  </si>
  <si>
    <t>4:35 PM / 4.0 m</t>
  </si>
  <si>
    <t>4:53 AM / 3.9 m</t>
  </si>
  <si>
    <t>10:55 AM / 1.3 m</t>
  </si>
  <si>
    <t>5:10 PM / 3.8 m</t>
  </si>
  <si>
    <t>11:13 PM / 1.4 m</t>
  </si>
  <si>
    <t>5:33 AM / 3.7 m</t>
  </si>
  <si>
    <t>11:32 AM / 1.5 m</t>
  </si>
  <si>
    <t>5:50 PM / 3.6 m</t>
  </si>
  <si>
    <t>11:55 PM / 1.6 m</t>
  </si>
  <si>
    <t>6:22 AM / 3.5 m</t>
  </si>
  <si>
    <t>12:17 PM / 1.8 m</t>
  </si>
  <si>
    <t>6:43 PM / 3.4 m</t>
  </si>
  <si>
    <t>12:48 AM / 1.7 m</t>
  </si>
  <si>
    <t>7:28 AM / 3.4 m</t>
  </si>
  <si>
    <t>1:19 PM / 1.9 m</t>
  </si>
  <si>
    <t>7:52 PM / 3.3 m</t>
  </si>
  <si>
    <t>2:03 AM / 1.8 m</t>
  </si>
  <si>
    <t>8:47 AM / 3.3 m</t>
  </si>
  <si>
    <t>2:46 PM / 2.0 m</t>
  </si>
  <si>
    <t>9:10 PM / 3.4 m</t>
  </si>
  <si>
    <t>3:33 AM / 1.7 m</t>
  </si>
  <si>
    <t>4:12 PM / 1.9 m</t>
  </si>
  <si>
    <t>10:21 PM / 3.5 m</t>
  </si>
  <si>
    <t>4:46 AM / 1.5 m</t>
  </si>
  <si>
    <t>11:08 AM / 3.7 m</t>
  </si>
  <si>
    <t>5:15 PM / 1.6 m</t>
  </si>
  <si>
    <t>11:20 PM / 3.8 m</t>
  </si>
  <si>
    <t>11:59 AM / 4.0 m</t>
  </si>
  <si>
    <t>6:04 PM / 1.3 m</t>
  </si>
  <si>
    <t>12:10 AM / 4.1 m</t>
  </si>
  <si>
    <t>6:27 AM / 0.8 m</t>
  </si>
  <si>
    <t>12:45 PM / 4.2 m</t>
  </si>
  <si>
    <t>6:47 PM / 1.0 m</t>
  </si>
  <si>
    <t>12:56 AM / 4.4 m</t>
  </si>
  <si>
    <t>1:28 PM / 4.5 m</t>
  </si>
  <si>
    <t>7:29 PM / 0.7 m</t>
  </si>
  <si>
    <t>1:41 AM / 4.7 m</t>
  </si>
  <si>
    <t>7:52 AM / 0.4 m</t>
  </si>
  <si>
    <t>2:10 PM / 4.6 m</t>
  </si>
  <si>
    <t>8:11 PM / 0.5 m</t>
  </si>
  <si>
    <t>2:24 AM / 4.8 m</t>
  </si>
  <si>
    <t>8:34 AM / 0.3 m</t>
  </si>
  <si>
    <t>8:52 PM / 0.5 m</t>
  </si>
  <si>
    <t>3:09 AM / 4.8 m</t>
  </si>
  <si>
    <t>9:17 AM / 0.3 m</t>
  </si>
  <si>
    <t>3:35 PM / 4.7 m</t>
  </si>
  <si>
    <t>9:36 PM / 0.5 m</t>
  </si>
  <si>
    <t>3:56 AM / 4.7 m</t>
  </si>
  <si>
    <t>10:00 AM / 0.5 m</t>
  </si>
  <si>
    <t>4:20 PM / 4.5 m</t>
  </si>
  <si>
    <t>10:21 PM / 0.6 m</t>
  </si>
  <si>
    <t>4:45 AM / 4.5 m</t>
  </si>
  <si>
    <t>10:46 AM / 0.8 m</t>
  </si>
  <si>
    <t>5:08 PM / 4.3 m</t>
  </si>
  <si>
    <t>11:10 PM / 0.8 m</t>
  </si>
  <si>
    <t>5:41 AM / 4.2 m</t>
  </si>
  <si>
    <t>11:37 AM / 1.2 m</t>
  </si>
  <si>
    <t>6:02 PM / 4.0 m</t>
  </si>
  <si>
    <t>6:45 AM / 3.9 m</t>
  </si>
  <si>
    <t>12:35 PM / 1.5 m</t>
  </si>
  <si>
    <t>7:04 PM / 3.8 m</t>
  </si>
  <si>
    <t>1:15 AM / 1.3 m</t>
  </si>
  <si>
    <t>8:00 AM / 3.7 m</t>
  </si>
  <si>
    <t>1:50 PM / 1.8 m</t>
  </si>
  <si>
    <t>2:41 AM / 1.5 m</t>
  </si>
  <si>
    <t>9:22 AM / 3.6 m</t>
  </si>
  <si>
    <t>3:21 PM / 1.9 m</t>
  </si>
  <si>
    <t>9:36 PM / 3.6 m</t>
  </si>
  <si>
    <t>4:07 AM / 1.4 m</t>
  </si>
  <si>
    <t>10:38 AM / 3.6 m</t>
  </si>
  <si>
    <t>4:40 PM / 1.8 m</t>
  </si>
  <si>
    <t>10:46 PM / 3.7 m</t>
  </si>
  <si>
    <t>5:13 AM / 1.3 m</t>
  </si>
  <si>
    <t>11:39 AM / 3.8 m</t>
  </si>
  <si>
    <t>5:37 PM / 1.6 m</t>
  </si>
  <si>
    <t>11:43 PM / 3.9 m</t>
  </si>
  <si>
    <t>6:03 AM / 1.1 m</t>
  </si>
  <si>
    <t>12:26 PM / 3.9 m</t>
  </si>
  <si>
    <t>6:21 PM / 1.4 m</t>
  </si>
  <si>
    <t>12:30 AM / 4.0 m</t>
  </si>
  <si>
    <t>6:43 AM / 1.0 m</t>
  </si>
  <si>
    <t>1:04 PM / 4.0 m</t>
  </si>
  <si>
    <t>6:59 PM / 1.2 m</t>
  </si>
  <si>
    <t>1:09 AM / 4.2 m</t>
  </si>
  <si>
    <t>7:18 AM / 0.9 m</t>
  </si>
  <si>
    <t>1:37 PM / 4.1 m</t>
  </si>
  <si>
    <t>7:33 PM / 1.1 m</t>
  </si>
  <si>
    <t>1:45 AM / 4.2 m</t>
  </si>
  <si>
    <t>6:51 AM / 0.9 m</t>
  </si>
  <si>
    <t>1:07 PM / 4.2 m</t>
  </si>
  <si>
    <t>7:05 PM / 1.0 m</t>
  </si>
  <si>
    <t>1:18 AM / 4.3 m</t>
  </si>
  <si>
    <t>7:22 AM / 0.9 m</t>
  </si>
  <si>
    <t>1:37 PM / 4.2 m</t>
  </si>
  <si>
    <t>7:37 PM / 0.9 m</t>
  </si>
  <si>
    <t>1:50 AM / 4.2 m</t>
  </si>
  <si>
    <t>7:52 AM / 0.9 m</t>
  </si>
  <si>
    <t>2:06 PM / 4.2 m</t>
  </si>
  <si>
    <t>8:08 PM / 0.9 m</t>
  </si>
  <si>
    <t>2:22 AM / 4.2 m</t>
  </si>
  <si>
    <t>8:23 AM / 1.0 m</t>
  </si>
  <si>
    <t>2:36 PM / 4.1 m</t>
  </si>
  <si>
    <t>8:41 PM / 1.0 m</t>
  </si>
  <si>
    <t>2:55 AM / 4.0 m</t>
  </si>
  <si>
    <t>8:55 AM / 1.1 m</t>
  </si>
  <si>
    <t>3:08 PM / 4.0 m</t>
  </si>
  <si>
    <t>9:14 PM / 1.1 m</t>
  </si>
  <si>
    <t>3:31 AM / 3.9 m</t>
  </si>
  <si>
    <t>9:28 AM / 1.3 m</t>
  </si>
  <si>
    <t>3:42 PM / 3.9 m</t>
  </si>
  <si>
    <t>9:50 PM / 1.2 m</t>
  </si>
  <si>
    <t>4:10 AM / 3.7 m</t>
  </si>
  <si>
    <t>10:05 AM / 1.5 m</t>
  </si>
  <si>
    <t>4:21 PM / 3.7 m</t>
  </si>
  <si>
    <t>10:31 PM / 1.4 m</t>
  </si>
  <si>
    <t>4:58 AM / 3.6 m</t>
  </si>
  <si>
    <t>10:49 AM / 1.7 m</t>
  </si>
  <si>
    <t>5:10 PM / 3.6 m</t>
  </si>
  <si>
    <t>11:21 PM / 1.5 m</t>
  </si>
  <si>
    <t>5:59 AM / 3.4 m</t>
  </si>
  <si>
    <t>11:44 AM / 1.9 m</t>
  </si>
  <si>
    <t>6:12 PM / 3.5 m</t>
  </si>
  <si>
    <t>12:26 AM / 1.6 m</t>
  </si>
  <si>
    <t>7:11 AM / 3.4 m</t>
  </si>
  <si>
    <t>12:58 PM / 1.9 m</t>
  </si>
  <si>
    <t>7:25 PM / 3.5 m</t>
  </si>
  <si>
    <t>1:46 AM / 1.6 m</t>
  </si>
  <si>
    <t>8:25 AM / 3.5 m</t>
  </si>
  <si>
    <t>2:23 PM / 1.9 m</t>
  </si>
  <si>
    <t>8:38 PM / 3.6 m</t>
  </si>
  <si>
    <t>3:02 AM / 1.4 m</t>
  </si>
  <si>
    <t>9:30 AM / 3.7 m</t>
  </si>
  <si>
    <t>3:34 PM / 1.7 m</t>
  </si>
  <si>
    <t>9:42 PM / 3.8 m</t>
  </si>
  <si>
    <t>4:05 AM / 1.1 m</t>
  </si>
  <si>
    <t>10:27 AM / 3.9 m</t>
  </si>
  <si>
    <t>4:31 PM / 1.4 m</t>
  </si>
  <si>
    <t>10:38 PM / 4.1 m</t>
  </si>
  <si>
    <t>4:57 AM / 0.9 m</t>
  </si>
  <si>
    <t>11:17 AM / 4.2 m</t>
  </si>
  <si>
    <t>5:21 PM / 1.0 m</t>
  </si>
  <si>
    <t>11:30 PM / 4.4 m</t>
  </si>
  <si>
    <t>5:45 AM / 0.6 m</t>
  </si>
  <si>
    <t>12:03 PM / 4.4 m</t>
  </si>
  <si>
    <t>6:06 PM / 0.8 m</t>
  </si>
  <si>
    <t>12:18 AM / 4.6 m</t>
  </si>
  <si>
    <t>6:30 AM / 0.4 m</t>
  </si>
  <si>
    <t>12:48 PM / 4.6 m</t>
  </si>
  <si>
    <t>1:06 AM / 4.7 m</t>
  </si>
  <si>
    <t>7:14 AM / 0.4 m</t>
  </si>
  <si>
    <t>1:32 PM / 4.7 m</t>
  </si>
  <si>
    <t>1:54 AM / 4.7 m</t>
  </si>
  <si>
    <t>7:58 AM / 0.4 m</t>
  </si>
  <si>
    <t>2:17 PM / 4.7 m</t>
  </si>
  <si>
    <t>8:21 PM / 0.4 m</t>
  </si>
  <si>
    <t>2:43 AM / 4.6 m</t>
  </si>
  <si>
    <t>8:43 AM / 0.6 m</t>
  </si>
  <si>
    <t>3:02 PM / 4.6 m</t>
  </si>
  <si>
    <t>9:08 PM / 0.5 m</t>
  </si>
  <si>
    <t>3:34 AM / 4.4 m</t>
  </si>
  <si>
    <t>9:29 AM / 0.9 m</t>
  </si>
  <si>
    <t>3:50 PM / 4.4 m</t>
  </si>
  <si>
    <t>9:57 PM / 0.7 m</t>
  </si>
  <si>
    <t>4:29 AM / 4.1 m</t>
  </si>
  <si>
    <t>10:18 AM / 1.2 m</t>
  </si>
  <si>
    <t>10:51 PM / 0.9 m</t>
  </si>
  <si>
    <t>5:29 AM / 3.9 m</t>
  </si>
  <si>
    <t>11:12 AM / 1.5 m</t>
  </si>
  <si>
    <t>5:39 PM / 3.9 m</t>
  </si>
  <si>
    <t>11:53 PM / 1.2 m</t>
  </si>
  <si>
    <t>6:37 AM / 3.6 m</t>
  </si>
  <si>
    <t>12:18 PM / 1.8 m</t>
  </si>
  <si>
    <t>6:45 PM / 3.7 m</t>
  </si>
  <si>
    <t>1:08 AM / 1.4 m</t>
  </si>
  <si>
    <t>7:50 AM / 3.5 m</t>
  </si>
  <si>
    <t>1:38 PM / 1.9 m</t>
  </si>
  <si>
    <t>7:56 PM / 3.6 m</t>
  </si>
  <si>
    <t>2:28 AM / 1.4 m</t>
  </si>
  <si>
    <t>9:00 AM / 3.5 m</t>
  </si>
  <si>
    <t>2:58 PM / 1.9 m</t>
  </si>
  <si>
    <t>3:37 AM / 1.4 m</t>
  </si>
  <si>
    <t>10:02 AM / 3.6 m</t>
  </si>
  <si>
    <t>4:02 PM / 1.7 m</t>
  </si>
  <si>
    <t>10:06 PM / 3.7 m</t>
  </si>
  <si>
    <t>4:30 AM / 1.3 m</t>
  </si>
  <si>
    <t>10:51 AM / 3.7 m</t>
  </si>
  <si>
    <t>4:51 PM / 1.6 m</t>
  </si>
  <si>
    <t>10:57 PM / 3.8 m</t>
  </si>
  <si>
    <t>5:13 AM / 1.2 m</t>
  </si>
  <si>
    <t>11:32 AM / 3.8 m</t>
  </si>
  <si>
    <t>5:32 PM / 1.4 m</t>
  </si>
  <si>
    <t>11:41 PM / 3.9 m</t>
  </si>
  <si>
    <t>5:50 AM / 1.1 m</t>
  </si>
  <si>
    <t>12:08 PM / 4.0 m</t>
  </si>
  <si>
    <t>6:09 PM / 1.2 m</t>
  </si>
  <si>
    <t>12:19 AM / 4.0 m</t>
  </si>
  <si>
    <t>6:24 AM / 1.0 m</t>
  </si>
  <si>
    <t>6:43 PM / 1.1 m</t>
  </si>
  <si>
    <t>12:55 AM / 4.1 m</t>
  </si>
  <si>
    <t>6:57 AM / 1.0 m</t>
  </si>
  <si>
    <t>1:12 PM / 4.1 m</t>
  </si>
  <si>
    <t>7:17 PM / 1.0 m</t>
  </si>
  <si>
    <t>1:29 AM / 4.1 m</t>
  </si>
  <si>
    <t>7:29 AM / 1.0 m</t>
  </si>
  <si>
    <t>7:50 PM / 0.9 m</t>
  </si>
  <si>
    <t>2:04 AM / 4.1 m</t>
  </si>
  <si>
    <t>8:02 AM / 1.0 m</t>
  </si>
  <si>
    <t>2:16 PM / 4.2 m</t>
  </si>
  <si>
    <t>8:23 PM / 0.9 m</t>
  </si>
  <si>
    <t>2:39 AM / 4.0 m</t>
  </si>
  <si>
    <t>8:35 AM / 1.1 m</t>
  </si>
  <si>
    <t>2:49 PM / 4.1 m</t>
  </si>
  <si>
    <t>8:58 PM / 1.0 m</t>
  </si>
  <si>
    <t>3:15 AM / 3.9 m</t>
  </si>
  <si>
    <t>9:09 AM / 1.2 m</t>
  </si>
  <si>
    <t>3:24 PM / 4.0 m</t>
  </si>
  <si>
    <t>9:34 PM / 1.1 m</t>
  </si>
  <si>
    <t>3:55 AM / 3.8 m</t>
  </si>
  <si>
    <t>9:46 AM / 1.4 m</t>
  </si>
  <si>
    <t>4:03 PM / 3.9 m</t>
  </si>
  <si>
    <t>10:14 PM / 1.2 m</t>
  </si>
  <si>
    <t>4:40 AM / 3.7 m</t>
  </si>
  <si>
    <t>10:28 AM / 1.5 m</t>
  </si>
  <si>
    <t>4:48 PM / 3.8 m</t>
  </si>
  <si>
    <t>11:01 PM / 1.3 m</t>
  </si>
  <si>
    <t>5:34 AM / 3.6 m</t>
  </si>
  <si>
    <t>11:18 AM / 1.6 m</t>
  </si>
  <si>
    <t>5:42 PM / 3.7 m</t>
  </si>
  <si>
    <t>11:57 PM / 1.4 m</t>
  </si>
  <si>
    <t>6:36 AM / 3.5 m</t>
  </si>
  <si>
    <t>12:20 PM / 1.7 m</t>
  </si>
  <si>
    <t>6:46 PM / 3.7 m</t>
  </si>
  <si>
    <t>1:04 AM / 1.4 m</t>
  </si>
  <si>
    <t>7:44 AM / 3.5 m</t>
  </si>
  <si>
    <t>1:34 PM / 1.8 m</t>
  </si>
  <si>
    <t>7:55 PM / 3.7 m</t>
  </si>
  <si>
    <t>2:19 AM / 1.3 m</t>
  </si>
  <si>
    <t>8:51 AM / 3.7 m</t>
  </si>
  <si>
    <t>2:51 PM / 1.6 m</t>
  </si>
  <si>
    <t>9:04 PM / 3.8 m</t>
  </si>
  <si>
    <t>3:29 AM / 1.2 m</t>
  </si>
  <si>
    <t>9:54 AM / 3.8 m</t>
  </si>
  <si>
    <t>3:58 PM / 1.4 m</t>
  </si>
  <si>
    <t>10:08 PM / 4.0 m</t>
  </si>
  <si>
    <t>4:29 AM / 0.9 m</t>
  </si>
  <si>
    <t>10:50 AM / 4.1 m</t>
  </si>
  <si>
    <t>4:56 PM / 1.1 m</t>
  </si>
  <si>
    <t>11:07 PM / 4.2 m</t>
  </si>
  <si>
    <t>5:22 AM / 0.7 m</t>
  </si>
  <si>
    <t>11:42 AM / 4.3 m</t>
  </si>
  <si>
    <t>5:47 PM / 0.8 m</t>
  </si>
  <si>
    <t>12:01 AM / 4.4 m</t>
  </si>
  <si>
    <t>6:12 AM / 0.6 m</t>
  </si>
  <si>
    <t>12:30 PM / 4.5 m</t>
  </si>
  <si>
    <t>6:36 PM / 0.6 m</t>
  </si>
  <si>
    <t>12:53 AM / 4.5 m</t>
  </si>
  <si>
    <t>6:58 AM / 0.5 m</t>
  </si>
  <si>
    <t>1:17 PM / 4.6 m</t>
  </si>
  <si>
    <t>7:23 PM / 0.4 m</t>
  </si>
  <si>
    <t>1:44 AM / 4.5 m</t>
  </si>
  <si>
    <t>2:02 PM / 4.6 m</t>
  </si>
  <si>
    <t>8:09 PM / 0.4 m</t>
  </si>
  <si>
    <t>2:34 AM / 4.5 m</t>
  </si>
  <si>
    <t>8:28 AM / 0.7 m</t>
  </si>
  <si>
    <t>2:48 PM / 4.6 m</t>
  </si>
  <si>
    <t>8:56 PM / 0.4 m</t>
  </si>
  <si>
    <t>3:23 AM / 4.3 m</t>
  </si>
  <si>
    <t>3:33 PM / 4.4 m</t>
  </si>
  <si>
    <t>9:43 PM / 0.6 m</t>
  </si>
  <si>
    <t>4:14 AM / 4.1 m</t>
  </si>
  <si>
    <t>9:58 AM / 1.1 m</t>
  </si>
  <si>
    <t>4:21 PM / 4.2 m</t>
  </si>
  <si>
    <t>10:32 PM / 0.8 m</t>
  </si>
  <si>
    <t>5:06 AM / 3.9 m</t>
  </si>
  <si>
    <t>10:46 AM / 1.4 m</t>
  </si>
  <si>
    <t>5:11 PM / 4.0 m</t>
  </si>
  <si>
    <t>11:25 PM / 1.0 m</t>
  </si>
  <si>
    <t>6:02 AM / 3.7 m</t>
  </si>
  <si>
    <t>11:39 AM / 1.6 m</t>
  </si>
  <si>
    <t>6:06 PM / 3.8 m</t>
  </si>
  <si>
    <t>12:24 AM / 1.3 m</t>
  </si>
  <si>
    <t>7:02 AM / 3.5 m</t>
  </si>
  <si>
    <t>12:42 PM / 1.8 m</t>
  </si>
  <si>
    <t>7:07 PM / 3.6 m</t>
  </si>
  <si>
    <t>1:32 AM / 1.4 m</t>
  </si>
  <si>
    <t>8:06 AM / 3.4 m</t>
  </si>
  <si>
    <t>1:57 PM / 1.9 m</t>
  </si>
  <si>
    <t>8:12 PM / 3.5 m</t>
  </si>
  <si>
    <t>2:43 AM / 1.5 m</t>
  </si>
  <si>
    <t>9:09 AM / 3.4 m</t>
  </si>
  <si>
    <t>3:11 PM / 1.8 m</t>
  </si>
  <si>
    <t>9:18 PM / 3.5 m</t>
  </si>
  <si>
    <t>10:06 AM / 3.5 m</t>
  </si>
  <si>
    <t>4:13 PM / 1.7 m</t>
  </si>
  <si>
    <t>4:38 AM / 1.4 m</t>
  </si>
  <si>
    <t>10:55 AM / 3.6 m</t>
  </si>
  <si>
    <t>5:02 PM / 1.5 m</t>
  </si>
  <si>
    <t>11:10 PM / 3.7 m</t>
  </si>
  <si>
    <t>5:21 AM / 1.3 m</t>
  </si>
  <si>
    <t>5:45 PM / 1.3 m</t>
  </si>
  <si>
    <t>11:54 PM / 3.8 m</t>
  </si>
  <si>
    <t>6:00 AM / 1.2 m</t>
  </si>
  <si>
    <t>12:15 PM / 3.9 m</t>
  </si>
  <si>
    <t>6:23 PM / 1.2 m</t>
  </si>
  <si>
    <t>6:36 AM / 1.1 m</t>
  </si>
  <si>
    <t>12:51 PM / 4.0 m</t>
  </si>
  <si>
    <t>6:59 PM / 1.0 m</t>
  </si>
  <si>
    <t>1:12 AM / 3.9 m</t>
  </si>
  <si>
    <t>7:11 AM / 1.1 m</t>
  </si>
  <si>
    <t>1:26 PM / 4.1 m</t>
  </si>
  <si>
    <t>7:33 PM / 0.9 m</t>
  </si>
  <si>
    <t>7:45 AM / 1.0 m</t>
  </si>
  <si>
    <t>2:00 PM / 4.2 m</t>
  </si>
  <si>
    <t>8:08 PM / 0.8 m</t>
  </si>
  <si>
    <t>2:25 AM / 4.0 m</t>
  </si>
  <si>
    <t>8:19 AM / 1.0 m</t>
  </si>
  <si>
    <t>Low in 24hr clock</t>
  </si>
  <si>
    <t>o if AM
1 if PM</t>
  </si>
  <si>
    <t>Low tide1 time factor</t>
  </si>
  <si>
    <t>Low tide2 time 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</si>
</sst>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mmm\ \ yyyy"/>
  </numFmts>
  <fonts count="23" x14ac:knownFonts="1">
    <font>
      <sz val="10"/>
      <name val="Arial"/>
    </font>
    <font>
      <sz val="10"/>
      <name val="Arial"/>
      <family val="2"/>
    </font>
    <font>
      <u/>
      <sz val="10"/>
      <color indexed="12"/>
      <name val="Arial"/>
      <family val="2"/>
    </font>
    <font>
      <b/>
      <sz val="10"/>
      <name val="Arial"/>
      <family val="2"/>
    </font>
    <font>
      <sz val="10"/>
      <name val="Arial"/>
      <family val="2"/>
    </font>
    <font>
      <sz val="14"/>
      <name val="Arial"/>
      <family val="2"/>
    </font>
    <font>
      <b/>
      <sz val="16"/>
      <name val="Arial"/>
      <family val="2"/>
    </font>
    <font>
      <sz val="16"/>
      <name val="Arial"/>
      <family val="2"/>
    </font>
    <font>
      <sz val="16"/>
      <color indexed="10"/>
      <name val="Arial"/>
      <family val="2"/>
    </font>
    <font>
      <sz val="16"/>
      <color indexed="17"/>
      <name val="Arial"/>
      <family val="2"/>
    </font>
    <font>
      <sz val="11"/>
      <name val="Arial"/>
      <family val="2"/>
    </font>
    <font>
      <b/>
      <sz val="11"/>
      <name val="Arial"/>
      <family val="2"/>
    </font>
    <font>
      <sz val="11"/>
      <color indexed="10"/>
      <name val="Arial"/>
      <family val="2"/>
    </font>
    <font>
      <sz val="11"/>
      <color indexed="17"/>
      <name val="Arial"/>
      <family val="2"/>
    </font>
    <font>
      <b/>
      <sz val="11"/>
      <color indexed="10"/>
      <name val="Arial"/>
      <family val="2"/>
    </font>
    <font>
      <b/>
      <sz val="11"/>
      <color indexed="17"/>
      <name val="Arial"/>
      <family val="2"/>
    </font>
    <font>
      <b/>
      <sz val="18"/>
      <color theme="1"/>
      <name val="Calibri"/>
      <family val="2"/>
      <scheme val="minor"/>
    </font>
    <font>
      <u/>
      <sz val="11"/>
      <color theme="10"/>
      <name val="Calibri"/>
      <family val="2"/>
    </font>
    <font>
      <b/>
      <sz val="18"/>
      <color theme="1"/>
      <name val="Arial"/>
      <family val="2"/>
    </font>
    <font>
      <b/>
      <sz val="8.8000000000000007"/>
      <color theme="1"/>
      <name val="Arial"/>
      <family val="2"/>
    </font>
    <font>
      <sz val="8.8000000000000007"/>
      <color theme="1"/>
      <name val="Arial"/>
      <family val="2"/>
    </font>
    <font>
      <sz val="10"/>
      <color rgb="FFFF0000"/>
      <name val="Arial"/>
      <family val="2"/>
    </font>
    <font>
      <sz val="16"/>
      <color rgb="FFFF000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8">
    <xf numFmtId="0" fontId="0" fillId="0" borderId="0" xfId="0"/>
    <xf numFmtId="0" fontId="4" fillId="0" borderId="0" xfId="0" applyFont="1" applyFill="1" applyAlignment="1">
      <alignmen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2"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3" fillId="0" borderId="0" xfId="0" applyFont="1" applyFill="1" applyAlignment="1">
      <alignment horizontal="left" vertical="center" wrapText="1"/>
    </xf>
    <xf numFmtId="164" fontId="4" fillId="0" borderId="0" xfId="0" applyNumberFormat="1" applyFont="1" applyFill="1" applyAlignment="1">
      <alignment horizontal="left" vertical="center" wrapText="1"/>
    </xf>
    <xf numFmtId="0" fontId="4" fillId="0" borderId="0" xfId="0" applyFont="1" applyFill="1" applyAlignment="1">
      <alignment horizontal="left" vertical="center" wrapText="1"/>
    </xf>
    <xf numFmtId="164" fontId="4" fillId="0" borderId="0" xfId="0" applyNumberFormat="1" applyFont="1" applyFill="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left" vertical="center"/>
    </xf>
    <xf numFmtId="0" fontId="0" fillId="0" borderId="0" xfId="0" applyAlignment="1">
      <alignment horizontal="center"/>
    </xf>
    <xf numFmtId="17" fontId="6" fillId="0" borderId="0" xfId="0" applyNumberFormat="1" applyFont="1" applyFill="1" applyAlignment="1">
      <alignment vertical="center" wrapText="1"/>
    </xf>
    <xf numFmtId="0" fontId="7"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vertical="center" wrapText="1"/>
    </xf>
    <xf numFmtId="0" fontId="7" fillId="0" borderId="0" xfId="0" applyFont="1" applyFill="1" applyAlignment="1">
      <alignment horizontal="center" vertical="center" wrapText="1"/>
    </xf>
    <xf numFmtId="0" fontId="10" fillId="0" borderId="0" xfId="0" applyFont="1" applyFill="1" applyAlignment="1">
      <alignment horizontal="left" vertical="center"/>
    </xf>
    <xf numFmtId="0" fontId="11"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0" xfId="0" applyFont="1" applyFill="1" applyAlignment="1">
      <alignment vertical="center" wrapText="1"/>
    </xf>
    <xf numFmtId="0" fontId="12" fillId="0" borderId="0" xfId="0" applyFont="1" applyFill="1" applyAlignment="1">
      <alignment horizontal="left" vertical="center"/>
    </xf>
    <xf numFmtId="0" fontId="13" fillId="0" borderId="0" xfId="0" applyFont="1" applyFill="1" applyAlignment="1">
      <alignment horizontal="left" vertical="center"/>
    </xf>
    <xf numFmtId="0" fontId="10" fillId="0" borderId="0" xfId="0" applyFont="1" applyFill="1" applyAlignment="1">
      <alignment horizontal="center" vertical="center"/>
    </xf>
    <xf numFmtId="0" fontId="12" fillId="0" borderId="0" xfId="0" applyFont="1" applyFill="1" applyAlignment="1">
      <alignment vertical="center" wrapText="1"/>
    </xf>
    <xf numFmtId="0" fontId="13" fillId="0" borderId="0" xfId="0" applyFont="1" applyFill="1" applyAlignment="1">
      <alignment vertical="center" wrapText="1"/>
    </xf>
    <xf numFmtId="0" fontId="10" fillId="0" borderId="0" xfId="0" applyFont="1" applyFill="1" applyAlignment="1">
      <alignment horizontal="center" vertical="center" wrapText="1"/>
    </xf>
    <xf numFmtId="0" fontId="11"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8" xfId="0" applyFont="1" applyFill="1" applyBorder="1" applyAlignment="1">
      <alignment vertical="center" wrapText="1"/>
    </xf>
    <xf numFmtId="20" fontId="10" fillId="0" borderId="0" xfId="0" applyNumberFormat="1" applyFont="1" applyFill="1" applyAlignment="1">
      <alignment horizontal="center" vertical="center" wrapText="1"/>
    </xf>
    <xf numFmtId="0" fontId="10" fillId="0" borderId="10" xfId="0" applyFont="1" applyFill="1" applyBorder="1" applyAlignment="1">
      <alignment horizontal="center" vertical="center" wrapText="1"/>
    </xf>
    <xf numFmtId="20" fontId="7" fillId="0" borderId="0" xfId="0" applyNumberFormat="1" applyFont="1" applyFill="1" applyAlignment="1">
      <alignment horizontal="center" vertical="center" wrapText="1"/>
    </xf>
    <xf numFmtId="164" fontId="7" fillId="0" borderId="0" xfId="0" applyNumberFormat="1" applyFont="1" applyFill="1" applyAlignment="1">
      <alignment horizontal="left" vertical="center" wrapText="1"/>
    </xf>
    <xf numFmtId="0" fontId="7" fillId="0" borderId="0" xfId="0" applyFont="1" applyFill="1" applyAlignment="1">
      <alignment horizontal="left" vertical="center" wrapText="1"/>
    </xf>
    <xf numFmtId="0" fontId="16" fillId="0" borderId="0" xfId="0" applyFont="1" applyAlignment="1">
      <alignment horizontal="center"/>
    </xf>
    <xf numFmtId="0" fontId="0" fillId="0" borderId="0" xfId="0" applyAlignment="1">
      <alignment horizontal="left" indent="1"/>
    </xf>
    <xf numFmtId="0" fontId="17" fillId="0" borderId="0" xfId="1" applyFont="1" applyAlignment="1" applyProtection="1"/>
    <xf numFmtId="17" fontId="18" fillId="0" borderId="0" xfId="0" applyNumberFormat="1" applyFont="1" applyAlignment="1">
      <alignment horizontal="center"/>
    </xf>
    <xf numFmtId="0" fontId="19" fillId="0" borderId="13" xfId="0" applyFont="1" applyBorder="1" applyAlignment="1">
      <alignment horizontal="center" vertical="center" wrapText="1"/>
    </xf>
    <xf numFmtId="0" fontId="19" fillId="0" borderId="13" xfId="0" applyFont="1" applyBorder="1" applyAlignment="1">
      <alignment wrapText="1"/>
    </xf>
    <xf numFmtId="0" fontId="20" fillId="0" borderId="13" xfId="0" applyFont="1" applyBorder="1" applyAlignment="1">
      <alignment wrapText="1"/>
    </xf>
    <xf numFmtId="18" fontId="20" fillId="0" borderId="13" xfId="0" applyNumberFormat="1" applyFont="1" applyBorder="1" applyAlignment="1">
      <alignment wrapText="1"/>
    </xf>
    <xf numFmtId="0" fontId="11" fillId="0" borderId="12" xfId="0" applyFont="1" applyFill="1" applyBorder="1" applyAlignment="1">
      <alignment vertical="center" wrapText="1"/>
    </xf>
    <xf numFmtId="0" fontId="21" fillId="0" borderId="0" xfId="0" applyFont="1" applyFill="1" applyAlignment="1">
      <alignment horizontal="left" vertical="center" wrapText="1"/>
    </xf>
    <xf numFmtId="0" fontId="22" fillId="0" borderId="0" xfId="0" applyFont="1" applyFill="1" applyAlignment="1">
      <alignment vertical="center" wrapText="1"/>
    </xf>
    <xf numFmtId="0" fontId="21" fillId="0" borderId="2" xfId="0" applyFont="1" applyFill="1" applyBorder="1" applyAlignment="1">
      <alignment horizontal="left" vertical="center" wrapText="1"/>
    </xf>
    <xf numFmtId="0" fontId="21" fillId="0" borderId="0" xfId="0" applyFont="1" applyFill="1" applyAlignment="1">
      <alignment vertical="center" wrapText="1"/>
    </xf>
    <xf numFmtId="0" fontId="21" fillId="0" borderId="0" xfId="0" applyFont="1"/>
    <xf numFmtId="0" fontId="22" fillId="0" borderId="0" xfId="0" applyFont="1" applyFill="1" applyAlignment="1">
      <alignment horizontal="left" vertical="center" wrapText="1"/>
    </xf>
    <xf numFmtId="0" fontId="21" fillId="0" borderId="2" xfId="0" applyFont="1" applyFill="1" applyBorder="1" applyAlignment="1">
      <alignment vertical="center" wrapText="1"/>
    </xf>
    <xf numFmtId="0" fontId="1" fillId="0" borderId="2" xfId="0" applyFont="1" applyFill="1" applyBorder="1" applyAlignment="1">
      <alignment horizontal="left" vertical="center" wrapText="1"/>
    </xf>
    <xf numFmtId="20" fontId="4" fillId="0" borderId="0" xfId="0" applyNumberFormat="1" applyFont="1" applyFill="1" applyAlignment="1">
      <alignment horizontal="left" vertical="center" wrapText="1"/>
    </xf>
    <xf numFmtId="20" fontId="12" fillId="0" borderId="5" xfId="0" applyNumberFormat="1" applyFont="1" applyFill="1" applyBorder="1" applyAlignment="1">
      <alignment horizontal="center" vertical="center" wrapText="1"/>
    </xf>
    <xf numFmtId="20" fontId="13" fillId="0" borderId="5" xfId="0" applyNumberFormat="1" applyFont="1" applyFill="1" applyBorder="1" applyAlignment="1">
      <alignment horizontal="center" vertical="center" wrapText="1"/>
    </xf>
    <xf numFmtId="165" fontId="6" fillId="0" borderId="11" xfId="0" applyNumberFormat="1"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20" fontId="13" fillId="0" borderId="9" xfId="0" applyNumberFormat="1" applyFont="1" applyFill="1" applyBorder="1" applyAlignment="1">
      <alignment horizontal="center" vertical="center" wrapText="1"/>
    </xf>
    <xf numFmtId="20" fontId="12" fillId="0" borderId="10" xfId="0" applyNumberFormat="1" applyFont="1" applyFill="1" applyBorder="1" applyAlignment="1">
      <alignment horizontal="center" vertical="center" wrapText="1"/>
    </xf>
    <xf numFmtId="20" fontId="13" fillId="0" borderId="10" xfId="0" applyNumberFormat="1" applyFont="1" applyFill="1" applyBorder="1" applyAlignment="1">
      <alignment horizontal="center" vertical="center" wrapText="1"/>
    </xf>
    <xf numFmtId="20" fontId="13" fillId="0" borderId="14" xfId="0" applyNumberFormat="1" applyFont="1" applyFill="1" applyBorder="1" applyAlignment="1">
      <alignment horizontal="center" vertical="center" wrapText="1"/>
    </xf>
  </cellXfs>
  <cellStyles count="2">
    <cellStyle name="Hyperlink" xfId="1" builtinId="8"/>
    <cellStyle name="Normal" xfId="0" builtinId="0"/>
  </cellStyles>
  <dxfs count="67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isica.uniud.it:8080/zones/" TargetMode="External"/><Relationship Id="rId7" Type="http://schemas.openxmlformats.org/officeDocument/2006/relationships/printerSettings" Target="../printerSettings/printerSettings1.bin"/><Relationship Id="rId2" Type="http://schemas.openxmlformats.org/officeDocument/2006/relationships/hyperlink" Target="http://www.fisica.uniud.it:8080/index.html" TargetMode="External"/><Relationship Id="rId1" Type="http://schemas.openxmlformats.org/officeDocument/2006/relationships/hyperlink" Target="http://www.fisica.uniud.it:8080/" TargetMode="External"/><Relationship Id="rId6" Type="http://schemas.openxmlformats.org/officeDocument/2006/relationships/hyperlink" Target="http://www.fisica.uniud.it:8080/tricks.html" TargetMode="External"/><Relationship Id="rId5" Type="http://schemas.openxmlformats.org/officeDocument/2006/relationships/hyperlink" Target="mailto:giuseppe.cabras@ud.infn.it" TargetMode="External"/><Relationship Id="rId4" Type="http://schemas.openxmlformats.org/officeDocument/2006/relationships/hyperlink" Target="http://www.flaterco.com/xti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16"/>
  <sheetViews>
    <sheetView showGridLines="0" topLeftCell="A100" zoomScale="85" zoomScaleNormal="85" workbookViewId="0">
      <selection activeCell="E112" sqref="E112"/>
    </sheetView>
  </sheetViews>
  <sheetFormatPr defaultRowHeight="13.2" x14ac:dyDescent="0.25"/>
  <cols>
    <col min="1" max="1" width="14.33203125" customWidth="1"/>
  </cols>
  <sheetData>
    <row r="2" spans="1:9" ht="22.8" x14ac:dyDescent="0.4">
      <c r="A2" s="45">
        <v>42370</v>
      </c>
    </row>
    <row r="3" spans="1:9" x14ac:dyDescent="0.25">
      <c r="A3" s="46" t="s">
        <v>1</v>
      </c>
      <c r="B3" s="46" t="s">
        <v>2</v>
      </c>
      <c r="C3" s="46" t="s">
        <v>3</v>
      </c>
      <c r="D3" s="46" t="s">
        <v>2</v>
      </c>
      <c r="E3" s="46" t="s">
        <v>3</v>
      </c>
      <c r="F3" s="46" t="s">
        <v>2</v>
      </c>
      <c r="G3" s="46" t="s">
        <v>4</v>
      </c>
      <c r="H3" s="46" t="s">
        <v>5</v>
      </c>
      <c r="I3" s="46" t="s">
        <v>6</v>
      </c>
    </row>
    <row r="4" spans="1:9" ht="23.4" x14ac:dyDescent="0.25">
      <c r="A4" s="47" t="s">
        <v>286</v>
      </c>
      <c r="B4" s="48" t="s">
        <v>313</v>
      </c>
      <c r="C4" s="48" t="s">
        <v>314</v>
      </c>
      <c r="D4" s="48" t="s">
        <v>315</v>
      </c>
      <c r="E4" s="48"/>
      <c r="F4" s="48"/>
      <c r="G4" s="48"/>
      <c r="H4" s="49">
        <v>0.3659722222222222</v>
      </c>
      <c r="I4" s="49">
        <v>0.64930555555555558</v>
      </c>
    </row>
    <row r="5" spans="1:9" ht="23.4" x14ac:dyDescent="0.25">
      <c r="A5" s="47" t="s">
        <v>287</v>
      </c>
      <c r="B5" s="48"/>
      <c r="C5" s="48" t="s">
        <v>316</v>
      </c>
      <c r="D5" s="48" t="s">
        <v>317</v>
      </c>
      <c r="E5" s="48" t="s">
        <v>318</v>
      </c>
      <c r="F5" s="48" t="s">
        <v>319</v>
      </c>
      <c r="G5" s="48" t="s">
        <v>31</v>
      </c>
      <c r="H5" s="49">
        <v>0.3659722222222222</v>
      </c>
      <c r="I5" s="49">
        <v>0.65069444444444446</v>
      </c>
    </row>
    <row r="6" spans="1:9" ht="23.4" x14ac:dyDescent="0.25">
      <c r="A6" s="47" t="s">
        <v>288</v>
      </c>
      <c r="B6" s="48"/>
      <c r="C6" s="48" t="s">
        <v>261</v>
      </c>
      <c r="D6" s="48" t="s">
        <v>320</v>
      </c>
      <c r="E6" s="48" t="s">
        <v>321</v>
      </c>
      <c r="F6" s="48" t="s">
        <v>322</v>
      </c>
      <c r="G6" s="48"/>
      <c r="H6" s="49">
        <v>0.36527777777777781</v>
      </c>
      <c r="I6" s="49">
        <v>0.65138888888888891</v>
      </c>
    </row>
    <row r="7" spans="1:9" ht="23.4" x14ac:dyDescent="0.25">
      <c r="A7" s="47" t="s">
        <v>289</v>
      </c>
      <c r="B7" s="48"/>
      <c r="C7" s="48" t="s">
        <v>323</v>
      </c>
      <c r="D7" s="48" t="s">
        <v>324</v>
      </c>
      <c r="E7" s="48" t="s">
        <v>325</v>
      </c>
      <c r="F7" s="48" t="s">
        <v>326</v>
      </c>
      <c r="G7" s="48"/>
      <c r="H7" s="49">
        <v>0.36527777777777781</v>
      </c>
      <c r="I7" s="49">
        <v>0.65208333333333335</v>
      </c>
    </row>
    <row r="8" spans="1:9" ht="23.4" x14ac:dyDescent="0.25">
      <c r="A8" s="47" t="s">
        <v>290</v>
      </c>
      <c r="B8" s="48"/>
      <c r="C8" s="48" t="s">
        <v>327</v>
      </c>
      <c r="D8" s="48" t="s">
        <v>328</v>
      </c>
      <c r="E8" s="48" t="s">
        <v>329</v>
      </c>
      <c r="F8" s="48" t="s">
        <v>330</v>
      </c>
      <c r="G8" s="48"/>
      <c r="H8" s="49">
        <v>0.36458333333333331</v>
      </c>
      <c r="I8" s="49">
        <v>0.65347222222222223</v>
      </c>
    </row>
    <row r="9" spans="1:9" ht="23.4" x14ac:dyDescent="0.25">
      <c r="A9" s="47" t="s">
        <v>292</v>
      </c>
      <c r="B9" s="48"/>
      <c r="C9" s="48" t="s">
        <v>331</v>
      </c>
      <c r="D9" s="48" t="s">
        <v>332</v>
      </c>
      <c r="E9" s="48" t="s">
        <v>333</v>
      </c>
      <c r="F9" s="48" t="s">
        <v>334</v>
      </c>
      <c r="G9" s="48"/>
      <c r="H9" s="49">
        <v>0.36458333333333331</v>
      </c>
      <c r="I9" s="49">
        <v>0.65416666666666667</v>
      </c>
    </row>
    <row r="10" spans="1:9" ht="23.4" x14ac:dyDescent="0.25">
      <c r="A10" s="47" t="s">
        <v>294</v>
      </c>
      <c r="B10" s="48"/>
      <c r="C10" s="48" t="s">
        <v>335</v>
      </c>
      <c r="D10" s="48" t="s">
        <v>336</v>
      </c>
      <c r="E10" s="48" t="s">
        <v>337</v>
      </c>
      <c r="F10" s="48" t="s">
        <v>238</v>
      </c>
      <c r="G10" s="48"/>
      <c r="H10" s="49">
        <v>0.36388888888888887</v>
      </c>
      <c r="I10" s="49">
        <v>0.65555555555555556</v>
      </c>
    </row>
    <row r="11" spans="1:9" ht="23.4" x14ac:dyDescent="0.25">
      <c r="A11" s="47" t="s">
        <v>295</v>
      </c>
      <c r="B11" s="48"/>
      <c r="C11" s="48" t="s">
        <v>338</v>
      </c>
      <c r="D11" s="48" t="s">
        <v>339</v>
      </c>
      <c r="E11" s="48" t="s">
        <v>340</v>
      </c>
      <c r="F11" s="48"/>
      <c r="G11" s="48"/>
      <c r="H11" s="49">
        <v>0.36319444444444443</v>
      </c>
      <c r="I11" s="49">
        <v>0.65625</v>
      </c>
    </row>
    <row r="12" spans="1:9" ht="23.4" x14ac:dyDescent="0.25">
      <c r="A12" s="47" t="s">
        <v>297</v>
      </c>
      <c r="B12" s="48" t="s">
        <v>341</v>
      </c>
      <c r="C12" s="48" t="s">
        <v>342</v>
      </c>
      <c r="D12" s="48" t="s">
        <v>309</v>
      </c>
      <c r="E12" s="48" t="s">
        <v>343</v>
      </c>
      <c r="F12" s="48"/>
      <c r="G12" s="48"/>
      <c r="H12" s="49">
        <v>0.36319444444444443</v>
      </c>
      <c r="I12" s="49">
        <v>0.65763888888888888</v>
      </c>
    </row>
    <row r="13" spans="1:9" ht="23.4" x14ac:dyDescent="0.25">
      <c r="A13" s="47" t="s">
        <v>122</v>
      </c>
      <c r="B13" s="48" t="s">
        <v>344</v>
      </c>
      <c r="C13" s="48" t="s">
        <v>345</v>
      </c>
      <c r="D13" s="48" t="s">
        <v>346</v>
      </c>
      <c r="E13" s="48" t="s">
        <v>347</v>
      </c>
      <c r="F13" s="48"/>
      <c r="G13" s="48" t="s">
        <v>7</v>
      </c>
      <c r="H13" s="49">
        <v>0.36249999999999999</v>
      </c>
      <c r="I13" s="49">
        <v>0.65902777777777777</v>
      </c>
    </row>
    <row r="14" spans="1:9" ht="23.4" x14ac:dyDescent="0.25">
      <c r="A14" s="47" t="s">
        <v>123</v>
      </c>
      <c r="B14" s="48" t="s">
        <v>348</v>
      </c>
      <c r="C14" s="48" t="s">
        <v>349</v>
      </c>
      <c r="D14" s="48" t="s">
        <v>350</v>
      </c>
      <c r="E14" s="48" t="s">
        <v>351</v>
      </c>
      <c r="F14" s="48"/>
      <c r="G14" s="48"/>
      <c r="H14" s="49">
        <v>0.36180555555555555</v>
      </c>
      <c r="I14" s="49">
        <v>0.66041666666666665</v>
      </c>
    </row>
    <row r="15" spans="1:9" ht="23.4" x14ac:dyDescent="0.25">
      <c r="A15" s="47" t="s">
        <v>124</v>
      </c>
      <c r="B15" s="48" t="s">
        <v>352</v>
      </c>
      <c r="C15" s="48" t="s">
        <v>353</v>
      </c>
      <c r="D15" s="48" t="s">
        <v>354</v>
      </c>
      <c r="E15" s="48" t="s">
        <v>355</v>
      </c>
      <c r="F15" s="48"/>
      <c r="G15" s="48"/>
      <c r="H15" s="49">
        <v>0.3611111111111111</v>
      </c>
      <c r="I15" s="49">
        <v>0.66180555555555554</v>
      </c>
    </row>
    <row r="16" spans="1:9" ht="23.4" x14ac:dyDescent="0.25">
      <c r="A16" s="47" t="s">
        <v>125</v>
      </c>
      <c r="B16" s="48" t="s">
        <v>356</v>
      </c>
      <c r="C16" s="48" t="s">
        <v>357</v>
      </c>
      <c r="D16" s="48" t="s">
        <v>358</v>
      </c>
      <c r="E16" s="48" t="s">
        <v>359</v>
      </c>
      <c r="F16" s="48"/>
      <c r="G16" s="48"/>
      <c r="H16" s="49">
        <v>0.36041666666666666</v>
      </c>
      <c r="I16" s="49">
        <v>0.66249999999999998</v>
      </c>
    </row>
    <row r="17" spans="1:9" ht="23.4" x14ac:dyDescent="0.25">
      <c r="A17" s="47" t="s">
        <v>126</v>
      </c>
      <c r="B17" s="48" t="s">
        <v>360</v>
      </c>
      <c r="C17" s="48" t="s">
        <v>361</v>
      </c>
      <c r="D17" s="48" t="s">
        <v>298</v>
      </c>
      <c r="E17" s="48" t="s">
        <v>362</v>
      </c>
      <c r="F17" s="48"/>
      <c r="G17" s="48"/>
      <c r="H17" s="49">
        <v>0.35972222222222222</v>
      </c>
      <c r="I17" s="49">
        <v>0.66388888888888886</v>
      </c>
    </row>
    <row r="18" spans="1:9" ht="23.4" x14ac:dyDescent="0.25">
      <c r="A18" s="47" t="s">
        <v>127</v>
      </c>
      <c r="B18" s="48" t="s">
        <v>363</v>
      </c>
      <c r="C18" s="48" t="s">
        <v>364</v>
      </c>
      <c r="D18" s="48" t="s">
        <v>365</v>
      </c>
      <c r="E18" s="48" t="s">
        <v>366</v>
      </c>
      <c r="F18" s="48"/>
      <c r="G18" s="48"/>
      <c r="H18" s="49">
        <v>0.35902777777777778</v>
      </c>
      <c r="I18" s="49">
        <v>0.66527777777777775</v>
      </c>
    </row>
    <row r="19" spans="1:9" ht="23.4" x14ac:dyDescent="0.25">
      <c r="A19" s="47" t="s">
        <v>128</v>
      </c>
      <c r="B19" s="48" t="s">
        <v>367</v>
      </c>
      <c r="C19" s="48" t="s">
        <v>368</v>
      </c>
      <c r="D19" s="48" t="s">
        <v>369</v>
      </c>
      <c r="E19" s="48"/>
      <c r="F19" s="48"/>
      <c r="G19" s="48" t="s">
        <v>14</v>
      </c>
      <c r="H19" s="49">
        <v>0.3576388888888889</v>
      </c>
      <c r="I19" s="49">
        <v>0.66666666666666663</v>
      </c>
    </row>
    <row r="20" spans="1:9" ht="23.4" x14ac:dyDescent="0.25">
      <c r="A20" s="47" t="s">
        <v>129</v>
      </c>
      <c r="B20" s="48"/>
      <c r="C20" s="48" t="s">
        <v>370</v>
      </c>
      <c r="D20" s="48" t="s">
        <v>371</v>
      </c>
      <c r="E20" s="48" t="s">
        <v>372</v>
      </c>
      <c r="F20" s="48" t="s">
        <v>373</v>
      </c>
      <c r="G20" s="48"/>
      <c r="H20" s="49">
        <v>0.35694444444444445</v>
      </c>
      <c r="I20" s="49">
        <v>0.66805555555555562</v>
      </c>
    </row>
    <row r="21" spans="1:9" ht="23.4" x14ac:dyDescent="0.25">
      <c r="A21" s="47" t="s">
        <v>130</v>
      </c>
      <c r="B21" s="48"/>
      <c r="C21" s="48" t="s">
        <v>374</v>
      </c>
      <c r="D21" s="48" t="s">
        <v>270</v>
      </c>
      <c r="E21" s="48" t="s">
        <v>375</v>
      </c>
      <c r="F21" s="48" t="s">
        <v>376</v>
      </c>
      <c r="G21" s="48"/>
      <c r="H21" s="49">
        <v>0.35625000000000001</v>
      </c>
      <c r="I21" s="49">
        <v>0.6694444444444444</v>
      </c>
    </row>
    <row r="22" spans="1:9" ht="23.4" x14ac:dyDescent="0.25">
      <c r="A22" s="47" t="s">
        <v>131</v>
      </c>
      <c r="B22" s="48"/>
      <c r="C22" s="48" t="s">
        <v>377</v>
      </c>
      <c r="D22" s="48" t="s">
        <v>378</v>
      </c>
      <c r="E22" s="48" t="s">
        <v>379</v>
      </c>
      <c r="F22" s="48" t="s">
        <v>380</v>
      </c>
      <c r="G22" s="48"/>
      <c r="H22" s="49">
        <v>0.35486111111111113</v>
      </c>
      <c r="I22" s="49">
        <v>0.67083333333333339</v>
      </c>
    </row>
    <row r="23" spans="1:9" ht="23.4" x14ac:dyDescent="0.25">
      <c r="A23" s="47" t="s">
        <v>132</v>
      </c>
      <c r="B23" s="48"/>
      <c r="C23" s="48" t="s">
        <v>381</v>
      </c>
      <c r="D23" s="48" t="s">
        <v>382</v>
      </c>
      <c r="E23" s="48" t="s">
        <v>383</v>
      </c>
      <c r="F23" s="48" t="s">
        <v>384</v>
      </c>
      <c r="G23" s="48"/>
      <c r="H23" s="49">
        <v>0.35416666666666669</v>
      </c>
      <c r="I23" s="49">
        <v>0.67222222222222217</v>
      </c>
    </row>
    <row r="24" spans="1:9" ht="23.4" x14ac:dyDescent="0.25">
      <c r="A24" s="47" t="s">
        <v>133</v>
      </c>
      <c r="B24" s="48"/>
      <c r="C24" s="48" t="s">
        <v>385</v>
      </c>
      <c r="D24" s="48" t="s">
        <v>386</v>
      </c>
      <c r="E24" s="48" t="s">
        <v>387</v>
      </c>
      <c r="F24" s="48" t="s">
        <v>388</v>
      </c>
      <c r="G24" s="48"/>
      <c r="H24" s="49">
        <v>0.3527777777777778</v>
      </c>
      <c r="I24" s="49">
        <v>0.67361111111111116</v>
      </c>
    </row>
    <row r="25" spans="1:9" ht="23.4" x14ac:dyDescent="0.25">
      <c r="A25" s="47" t="s">
        <v>134</v>
      </c>
      <c r="B25" s="48"/>
      <c r="C25" s="48" t="s">
        <v>389</v>
      </c>
      <c r="D25" s="48" t="s">
        <v>390</v>
      </c>
      <c r="E25" s="48" t="s">
        <v>391</v>
      </c>
      <c r="F25" s="48"/>
      <c r="G25" s="48"/>
      <c r="H25" s="49">
        <v>0.3520833333333333</v>
      </c>
      <c r="I25" s="49">
        <v>0.67499999999999993</v>
      </c>
    </row>
    <row r="26" spans="1:9" ht="23.4" x14ac:dyDescent="0.25">
      <c r="A26" s="47" t="s">
        <v>135</v>
      </c>
      <c r="B26" s="48" t="s">
        <v>392</v>
      </c>
      <c r="C26" s="48" t="s">
        <v>393</v>
      </c>
      <c r="D26" s="48" t="s">
        <v>394</v>
      </c>
      <c r="E26" s="48" t="s">
        <v>395</v>
      </c>
      <c r="F26" s="48"/>
      <c r="G26" s="48"/>
      <c r="H26" s="49">
        <v>0.35069444444444442</v>
      </c>
      <c r="I26" s="49">
        <v>0.67708333333333337</v>
      </c>
    </row>
    <row r="27" spans="1:9" ht="23.4" x14ac:dyDescent="0.25">
      <c r="A27" s="47" t="s">
        <v>136</v>
      </c>
      <c r="B27" s="48" t="s">
        <v>291</v>
      </c>
      <c r="C27" s="48" t="s">
        <v>396</v>
      </c>
      <c r="D27" s="48" t="s">
        <v>397</v>
      </c>
      <c r="E27" s="48" t="s">
        <v>398</v>
      </c>
      <c r="F27" s="48"/>
      <c r="G27" s="48" t="s">
        <v>23</v>
      </c>
      <c r="H27" s="49">
        <v>0.35000000000000003</v>
      </c>
      <c r="I27" s="49">
        <v>0.67847222222222225</v>
      </c>
    </row>
    <row r="28" spans="1:9" ht="23.4" x14ac:dyDescent="0.25">
      <c r="A28" s="47" t="s">
        <v>137</v>
      </c>
      <c r="B28" s="48" t="s">
        <v>399</v>
      </c>
      <c r="C28" s="48" t="s">
        <v>400</v>
      </c>
      <c r="D28" s="48" t="s">
        <v>401</v>
      </c>
      <c r="E28" s="48" t="s">
        <v>402</v>
      </c>
      <c r="F28" s="48"/>
      <c r="G28" s="48"/>
      <c r="H28" s="49">
        <v>0.34861111111111115</v>
      </c>
      <c r="I28" s="49">
        <v>0.67986111111111114</v>
      </c>
    </row>
    <row r="29" spans="1:9" ht="23.4" x14ac:dyDescent="0.25">
      <c r="A29" s="47" t="s">
        <v>138</v>
      </c>
      <c r="B29" s="48" t="s">
        <v>403</v>
      </c>
      <c r="C29" s="48" t="s">
        <v>404</v>
      </c>
      <c r="D29" s="48" t="s">
        <v>405</v>
      </c>
      <c r="E29" s="48" t="s">
        <v>406</v>
      </c>
      <c r="F29" s="48"/>
      <c r="G29" s="48"/>
      <c r="H29" s="49">
        <v>0.34722222222222227</v>
      </c>
      <c r="I29" s="49">
        <v>0.68125000000000002</v>
      </c>
    </row>
    <row r="30" spans="1:9" ht="23.4" x14ac:dyDescent="0.25">
      <c r="A30" s="47" t="s">
        <v>139</v>
      </c>
      <c r="B30" s="48" t="s">
        <v>407</v>
      </c>
      <c r="C30" s="48" t="s">
        <v>408</v>
      </c>
      <c r="D30" s="48" t="s">
        <v>409</v>
      </c>
      <c r="E30" s="48" t="s">
        <v>410</v>
      </c>
      <c r="F30" s="48"/>
      <c r="G30" s="48"/>
      <c r="H30" s="49">
        <v>0.34583333333333338</v>
      </c>
      <c r="I30" s="49">
        <v>0.68263888888888891</v>
      </c>
    </row>
    <row r="31" spans="1:9" ht="23.4" x14ac:dyDescent="0.25">
      <c r="A31" s="47" t="s">
        <v>140</v>
      </c>
      <c r="B31" s="48" t="s">
        <v>411</v>
      </c>
      <c r="C31" s="48" t="s">
        <v>412</v>
      </c>
      <c r="D31" s="48" t="s">
        <v>413</v>
      </c>
      <c r="E31" s="48" t="s">
        <v>414</v>
      </c>
      <c r="F31" s="48"/>
      <c r="G31" s="48"/>
      <c r="H31" s="49">
        <v>0.34513888888888888</v>
      </c>
      <c r="I31" s="49">
        <v>0.68472222222222223</v>
      </c>
    </row>
    <row r="32" spans="1:9" ht="23.4" x14ac:dyDescent="0.25">
      <c r="A32" s="47" t="s">
        <v>141</v>
      </c>
      <c r="B32" s="48" t="s">
        <v>415</v>
      </c>
      <c r="C32" s="48" t="s">
        <v>416</v>
      </c>
      <c r="D32" s="48" t="s">
        <v>417</v>
      </c>
      <c r="E32" s="48" t="s">
        <v>418</v>
      </c>
      <c r="F32" s="48"/>
      <c r="G32" s="48"/>
      <c r="H32" s="49">
        <v>0.34375</v>
      </c>
      <c r="I32" s="49">
        <v>0.68611111111111101</v>
      </c>
    </row>
    <row r="33" spans="1:9" ht="23.4" x14ac:dyDescent="0.25">
      <c r="A33" s="47" t="s">
        <v>142</v>
      </c>
      <c r="B33" s="48" t="s">
        <v>419</v>
      </c>
      <c r="C33" s="48" t="s">
        <v>420</v>
      </c>
      <c r="D33" s="48" t="s">
        <v>421</v>
      </c>
      <c r="E33" s="48" t="s">
        <v>422</v>
      </c>
      <c r="F33" s="48"/>
      <c r="G33" s="48"/>
      <c r="H33" s="49">
        <v>0.34236111111111112</v>
      </c>
      <c r="I33" s="49">
        <v>0.6875</v>
      </c>
    </row>
    <row r="34" spans="1:9" ht="23.4" x14ac:dyDescent="0.25">
      <c r="A34" s="47" t="s">
        <v>164</v>
      </c>
      <c r="B34" s="48" t="s">
        <v>423</v>
      </c>
      <c r="C34" s="48" t="s">
        <v>424</v>
      </c>
      <c r="D34" s="48" t="s">
        <v>425</v>
      </c>
      <c r="E34" s="48"/>
      <c r="F34" s="48"/>
      <c r="G34" s="48"/>
      <c r="H34" s="49">
        <v>0.34097222222222223</v>
      </c>
      <c r="I34" s="49">
        <v>0.68888888888888899</v>
      </c>
    </row>
    <row r="35" spans="1:9" x14ac:dyDescent="0.25">
      <c r="A35" s="14"/>
    </row>
    <row r="36" spans="1:9" ht="22.8" x14ac:dyDescent="0.4">
      <c r="A36" s="45">
        <v>42401</v>
      </c>
    </row>
    <row r="37" spans="1:9" x14ac:dyDescent="0.25">
      <c r="A37" s="46" t="s">
        <v>1</v>
      </c>
      <c r="B37" s="46" t="s">
        <v>2</v>
      </c>
      <c r="C37" s="46" t="s">
        <v>3</v>
      </c>
      <c r="D37" s="46" t="s">
        <v>2</v>
      </c>
      <c r="E37" s="46" t="s">
        <v>3</v>
      </c>
      <c r="F37" s="46" t="s">
        <v>2</v>
      </c>
      <c r="G37" s="46" t="s">
        <v>4</v>
      </c>
      <c r="H37" s="46" t="s">
        <v>5</v>
      </c>
      <c r="I37" s="46" t="s">
        <v>6</v>
      </c>
    </row>
    <row r="38" spans="1:9" ht="23.4" x14ac:dyDescent="0.25">
      <c r="A38" s="47" t="s">
        <v>226</v>
      </c>
      <c r="B38" s="48"/>
      <c r="C38" s="48" t="s">
        <v>426</v>
      </c>
      <c r="D38" s="48" t="s">
        <v>427</v>
      </c>
      <c r="E38" s="48" t="s">
        <v>428</v>
      </c>
      <c r="F38" s="48" t="s">
        <v>429</v>
      </c>
      <c r="G38" s="48" t="s">
        <v>31</v>
      </c>
      <c r="H38" s="49">
        <v>0.33958333333333335</v>
      </c>
      <c r="I38" s="49">
        <v>0.69097222222222221</v>
      </c>
    </row>
    <row r="39" spans="1:9" ht="23.4" x14ac:dyDescent="0.25">
      <c r="A39" s="47" t="s">
        <v>227</v>
      </c>
      <c r="B39" s="48"/>
      <c r="C39" s="48" t="s">
        <v>430</v>
      </c>
      <c r="D39" s="48" t="s">
        <v>431</v>
      </c>
      <c r="E39" s="48" t="s">
        <v>432</v>
      </c>
      <c r="F39" s="48" t="s">
        <v>433</v>
      </c>
      <c r="G39" s="48"/>
      <c r="H39" s="49">
        <v>0.33819444444444446</v>
      </c>
      <c r="I39" s="49">
        <v>0.69236111111111109</v>
      </c>
    </row>
    <row r="40" spans="1:9" ht="23.4" x14ac:dyDescent="0.25">
      <c r="A40" s="47" t="s">
        <v>229</v>
      </c>
      <c r="B40" s="48"/>
      <c r="C40" s="48" t="s">
        <v>434</v>
      </c>
      <c r="D40" s="48" t="s">
        <v>435</v>
      </c>
      <c r="E40" s="48" t="s">
        <v>436</v>
      </c>
      <c r="F40" s="48" t="s">
        <v>437</v>
      </c>
      <c r="G40" s="48"/>
      <c r="H40" s="49">
        <v>0.33680555555555558</v>
      </c>
      <c r="I40" s="49">
        <v>0.69374999999999998</v>
      </c>
    </row>
    <row r="41" spans="1:9" ht="23.4" x14ac:dyDescent="0.25">
      <c r="A41" s="47" t="s">
        <v>230</v>
      </c>
      <c r="B41" s="48"/>
      <c r="C41" s="48" t="s">
        <v>438</v>
      </c>
      <c r="D41" s="48" t="s">
        <v>439</v>
      </c>
      <c r="E41" s="48" t="s">
        <v>440</v>
      </c>
      <c r="F41" s="48" t="s">
        <v>441</v>
      </c>
      <c r="G41" s="48"/>
      <c r="H41" s="49">
        <v>0.3347222222222222</v>
      </c>
      <c r="I41" s="49">
        <v>0.69513888888888886</v>
      </c>
    </row>
    <row r="42" spans="1:9" ht="23.4" x14ac:dyDescent="0.25">
      <c r="A42" s="47" t="s">
        <v>231</v>
      </c>
      <c r="B42" s="48"/>
      <c r="C42" s="48" t="s">
        <v>442</v>
      </c>
      <c r="D42" s="48" t="s">
        <v>443</v>
      </c>
      <c r="E42" s="48" t="s">
        <v>444</v>
      </c>
      <c r="F42" s="48" t="s">
        <v>299</v>
      </c>
      <c r="G42" s="48"/>
      <c r="H42" s="49">
        <v>0.33333333333333331</v>
      </c>
      <c r="I42" s="49">
        <v>0.6972222222222223</v>
      </c>
    </row>
    <row r="43" spans="1:9" ht="23.4" x14ac:dyDescent="0.25">
      <c r="A43" s="47" t="s">
        <v>232</v>
      </c>
      <c r="B43" s="48"/>
      <c r="C43" s="48" t="s">
        <v>445</v>
      </c>
      <c r="D43" s="48" t="s">
        <v>446</v>
      </c>
      <c r="E43" s="48" t="s">
        <v>447</v>
      </c>
      <c r="F43" s="48"/>
      <c r="G43" s="48"/>
      <c r="H43" s="49">
        <v>0.33194444444444443</v>
      </c>
      <c r="I43" s="49">
        <v>0.69861111111111107</v>
      </c>
    </row>
    <row r="44" spans="1:9" ht="23.4" x14ac:dyDescent="0.25">
      <c r="A44" s="47" t="s">
        <v>233</v>
      </c>
      <c r="B44" s="48" t="s">
        <v>448</v>
      </c>
      <c r="C44" s="48" t="s">
        <v>449</v>
      </c>
      <c r="D44" s="48" t="s">
        <v>450</v>
      </c>
      <c r="E44" s="48" t="s">
        <v>451</v>
      </c>
      <c r="F44" s="48"/>
      <c r="G44" s="48"/>
      <c r="H44" s="49">
        <v>0.33055555555555555</v>
      </c>
      <c r="I44" s="49">
        <v>0.70000000000000007</v>
      </c>
    </row>
    <row r="45" spans="1:9" ht="23.4" x14ac:dyDescent="0.25">
      <c r="A45" s="47" t="s">
        <v>234</v>
      </c>
      <c r="B45" s="48" t="s">
        <v>452</v>
      </c>
      <c r="C45" s="48" t="s">
        <v>453</v>
      </c>
      <c r="D45" s="48" t="s">
        <v>454</v>
      </c>
      <c r="E45" s="48" t="s">
        <v>455</v>
      </c>
      <c r="F45" s="48"/>
      <c r="G45" s="48" t="s">
        <v>7</v>
      </c>
      <c r="H45" s="49">
        <v>0.32916666666666666</v>
      </c>
      <c r="I45" s="49">
        <v>0.70138888888888884</v>
      </c>
    </row>
    <row r="46" spans="1:9" ht="23.4" x14ac:dyDescent="0.25">
      <c r="A46" s="47" t="s">
        <v>235</v>
      </c>
      <c r="B46" s="48" t="s">
        <v>456</v>
      </c>
      <c r="C46" s="48" t="s">
        <v>457</v>
      </c>
      <c r="D46" s="48" t="s">
        <v>184</v>
      </c>
      <c r="E46" s="48" t="s">
        <v>458</v>
      </c>
      <c r="F46" s="48"/>
      <c r="G46" s="48"/>
      <c r="H46" s="49">
        <v>0.32777777777777778</v>
      </c>
      <c r="I46" s="49">
        <v>0.70347222222222217</v>
      </c>
    </row>
    <row r="47" spans="1:9" ht="23.4" x14ac:dyDescent="0.25">
      <c r="A47" s="47" t="s">
        <v>143</v>
      </c>
      <c r="B47" s="48" t="s">
        <v>459</v>
      </c>
      <c r="C47" s="48" t="s">
        <v>460</v>
      </c>
      <c r="D47" s="48" t="s">
        <v>461</v>
      </c>
      <c r="E47" s="48" t="s">
        <v>462</v>
      </c>
      <c r="F47" s="48"/>
      <c r="G47" s="48"/>
      <c r="H47" s="49">
        <v>0.32569444444444445</v>
      </c>
      <c r="I47" s="49">
        <v>0.70486111111111116</v>
      </c>
    </row>
    <row r="48" spans="1:9" ht="23.4" x14ac:dyDescent="0.25">
      <c r="A48" s="47" t="s">
        <v>144</v>
      </c>
      <c r="B48" s="48" t="s">
        <v>463</v>
      </c>
      <c r="C48" s="48" t="s">
        <v>464</v>
      </c>
      <c r="D48" s="48" t="s">
        <v>465</v>
      </c>
      <c r="E48" s="48" t="s">
        <v>466</v>
      </c>
      <c r="F48" s="48"/>
      <c r="G48" s="48"/>
      <c r="H48" s="49">
        <v>0.32430555555555557</v>
      </c>
      <c r="I48" s="49">
        <v>0.70694444444444438</v>
      </c>
    </row>
    <row r="49" spans="1:9" ht="23.4" x14ac:dyDescent="0.25">
      <c r="A49" s="47" t="s">
        <v>145</v>
      </c>
      <c r="B49" s="48" t="s">
        <v>467</v>
      </c>
      <c r="C49" s="48" t="s">
        <v>468</v>
      </c>
      <c r="D49" s="48" t="s">
        <v>469</v>
      </c>
      <c r="E49" s="48" t="s">
        <v>470</v>
      </c>
      <c r="F49" s="48"/>
      <c r="G49" s="48"/>
      <c r="H49" s="49">
        <v>0.32291666666666669</v>
      </c>
      <c r="I49" s="49">
        <v>0.70833333333333337</v>
      </c>
    </row>
    <row r="50" spans="1:9" ht="23.4" x14ac:dyDescent="0.25">
      <c r="A50" s="47" t="s">
        <v>146</v>
      </c>
      <c r="B50" s="48" t="s">
        <v>471</v>
      </c>
      <c r="C50" s="48" t="s">
        <v>472</v>
      </c>
      <c r="D50" s="48" t="s">
        <v>473</v>
      </c>
      <c r="E50" s="48" t="s">
        <v>474</v>
      </c>
      <c r="F50" s="48"/>
      <c r="G50" s="48"/>
      <c r="H50" s="49">
        <v>0.3215277777777778</v>
      </c>
      <c r="I50" s="49">
        <v>0.70972222222222225</v>
      </c>
    </row>
    <row r="51" spans="1:9" ht="23.4" x14ac:dyDescent="0.25">
      <c r="A51" s="47" t="s">
        <v>147</v>
      </c>
      <c r="B51" s="48" t="s">
        <v>475</v>
      </c>
      <c r="C51" s="48" t="s">
        <v>476</v>
      </c>
      <c r="D51" s="48" t="s">
        <v>477</v>
      </c>
      <c r="E51" s="48" t="s">
        <v>478</v>
      </c>
      <c r="F51" s="48"/>
      <c r="G51" s="48"/>
      <c r="H51" s="49">
        <v>0.31944444444444448</v>
      </c>
      <c r="I51" s="49">
        <v>0.71180555555555547</v>
      </c>
    </row>
    <row r="52" spans="1:9" ht="23.4" x14ac:dyDescent="0.25">
      <c r="A52" s="47" t="s">
        <v>148</v>
      </c>
      <c r="B52" s="48" t="s">
        <v>479</v>
      </c>
      <c r="C52" s="48" t="s">
        <v>480</v>
      </c>
      <c r="D52" s="48" t="s">
        <v>481</v>
      </c>
      <c r="E52" s="48"/>
      <c r="F52" s="48"/>
      <c r="G52" s="48" t="s">
        <v>14</v>
      </c>
      <c r="H52" s="49">
        <v>0.31805555555555554</v>
      </c>
      <c r="I52" s="49">
        <v>0.71319444444444446</v>
      </c>
    </row>
    <row r="53" spans="1:9" ht="23.4" x14ac:dyDescent="0.25">
      <c r="A53" s="47" t="s">
        <v>149</v>
      </c>
      <c r="B53" s="48"/>
      <c r="C53" s="48" t="s">
        <v>482</v>
      </c>
      <c r="D53" s="48" t="s">
        <v>483</v>
      </c>
      <c r="E53" s="48" t="s">
        <v>484</v>
      </c>
      <c r="F53" s="48" t="s">
        <v>485</v>
      </c>
      <c r="G53" s="48"/>
      <c r="H53" s="49">
        <v>0.31597222222222221</v>
      </c>
      <c r="I53" s="49">
        <v>0.71458333333333324</v>
      </c>
    </row>
    <row r="54" spans="1:9" ht="23.4" x14ac:dyDescent="0.25">
      <c r="A54" s="47" t="s">
        <v>150</v>
      </c>
      <c r="B54" s="48"/>
      <c r="C54" s="48" t="s">
        <v>486</v>
      </c>
      <c r="D54" s="48" t="s">
        <v>487</v>
      </c>
      <c r="E54" s="48" t="s">
        <v>488</v>
      </c>
      <c r="F54" s="48" t="s">
        <v>489</v>
      </c>
      <c r="G54" s="48"/>
      <c r="H54" s="49">
        <v>0.31458333333333333</v>
      </c>
      <c r="I54" s="49">
        <v>0.71666666666666667</v>
      </c>
    </row>
    <row r="55" spans="1:9" ht="23.4" x14ac:dyDescent="0.25">
      <c r="A55" s="47" t="s">
        <v>151</v>
      </c>
      <c r="B55" s="48"/>
      <c r="C55" s="48" t="s">
        <v>490</v>
      </c>
      <c r="D55" s="48" t="s">
        <v>491</v>
      </c>
      <c r="E55" s="48" t="s">
        <v>492</v>
      </c>
      <c r="F55" s="48" t="s">
        <v>493</v>
      </c>
      <c r="G55" s="48"/>
      <c r="H55" s="49">
        <v>0.31319444444444444</v>
      </c>
      <c r="I55" s="49">
        <v>0.71805555555555556</v>
      </c>
    </row>
    <row r="56" spans="1:9" ht="23.4" x14ac:dyDescent="0.25">
      <c r="A56" s="47" t="s">
        <v>152</v>
      </c>
      <c r="B56" s="48"/>
      <c r="C56" s="48" t="s">
        <v>494</v>
      </c>
      <c r="D56" s="48" t="s">
        <v>495</v>
      </c>
      <c r="E56" s="48" t="s">
        <v>496</v>
      </c>
      <c r="F56" s="48" t="s">
        <v>497</v>
      </c>
      <c r="G56" s="48"/>
      <c r="H56" s="49">
        <v>0.31111111111111112</v>
      </c>
      <c r="I56" s="49">
        <v>0.71944444444444444</v>
      </c>
    </row>
    <row r="57" spans="1:9" ht="23.4" x14ac:dyDescent="0.25">
      <c r="A57" s="47" t="s">
        <v>153</v>
      </c>
      <c r="B57" s="48"/>
      <c r="C57" s="48" t="s">
        <v>498</v>
      </c>
      <c r="D57" s="48" t="s">
        <v>499</v>
      </c>
      <c r="E57" s="48" t="s">
        <v>222</v>
      </c>
      <c r="F57" s="48"/>
      <c r="G57" s="48"/>
      <c r="H57" s="49">
        <v>0.30972222222222223</v>
      </c>
      <c r="I57" s="49">
        <v>0.72083333333333333</v>
      </c>
    </row>
    <row r="58" spans="1:9" ht="23.4" x14ac:dyDescent="0.25">
      <c r="A58" s="47" t="s">
        <v>154</v>
      </c>
      <c r="B58" s="48" t="s">
        <v>500</v>
      </c>
      <c r="C58" s="48" t="s">
        <v>501</v>
      </c>
      <c r="D58" s="48" t="s">
        <v>502</v>
      </c>
      <c r="E58" s="48" t="s">
        <v>215</v>
      </c>
      <c r="F58" s="48"/>
      <c r="G58" s="48"/>
      <c r="H58" s="49">
        <v>0.30763888888888891</v>
      </c>
      <c r="I58" s="49">
        <v>0.72291666666666676</v>
      </c>
    </row>
    <row r="59" spans="1:9" ht="23.4" x14ac:dyDescent="0.25">
      <c r="A59" s="47" t="s">
        <v>155</v>
      </c>
      <c r="B59" s="48" t="s">
        <v>503</v>
      </c>
      <c r="C59" s="48" t="s">
        <v>504</v>
      </c>
      <c r="D59" s="48" t="s">
        <v>199</v>
      </c>
      <c r="E59" s="48" t="s">
        <v>505</v>
      </c>
      <c r="F59" s="48"/>
      <c r="G59" s="48" t="s">
        <v>23</v>
      </c>
      <c r="H59" s="49">
        <v>0.30624999999999997</v>
      </c>
      <c r="I59" s="49">
        <v>0.72430555555555554</v>
      </c>
    </row>
    <row r="60" spans="1:9" ht="23.4" x14ac:dyDescent="0.25">
      <c r="A60" s="47" t="s">
        <v>156</v>
      </c>
      <c r="B60" s="48" t="s">
        <v>506</v>
      </c>
      <c r="C60" s="48" t="s">
        <v>507</v>
      </c>
      <c r="D60" s="48" t="s">
        <v>508</v>
      </c>
      <c r="E60" s="48" t="s">
        <v>509</v>
      </c>
      <c r="F60" s="48"/>
      <c r="G60" s="48"/>
      <c r="H60" s="49">
        <v>0.30416666666666664</v>
      </c>
      <c r="I60" s="49">
        <v>0.72569444444444453</v>
      </c>
    </row>
    <row r="61" spans="1:9" ht="23.4" x14ac:dyDescent="0.25">
      <c r="A61" s="47" t="s">
        <v>157</v>
      </c>
      <c r="B61" s="48" t="s">
        <v>510</v>
      </c>
      <c r="C61" s="48" t="s">
        <v>511</v>
      </c>
      <c r="D61" s="48" t="s">
        <v>512</v>
      </c>
      <c r="E61" s="48" t="s">
        <v>513</v>
      </c>
      <c r="F61" s="48"/>
      <c r="G61" s="48"/>
      <c r="H61" s="49">
        <v>0.30277777777777776</v>
      </c>
      <c r="I61" s="49">
        <v>0.7270833333333333</v>
      </c>
    </row>
    <row r="62" spans="1:9" ht="23.4" x14ac:dyDescent="0.25">
      <c r="A62" s="47" t="s">
        <v>158</v>
      </c>
      <c r="B62" s="48" t="s">
        <v>514</v>
      </c>
      <c r="C62" s="48" t="s">
        <v>515</v>
      </c>
      <c r="D62" s="48" t="s">
        <v>516</v>
      </c>
      <c r="E62" s="48" t="s">
        <v>517</v>
      </c>
      <c r="F62" s="48"/>
      <c r="G62" s="48"/>
      <c r="H62" s="49">
        <v>0.30069444444444443</v>
      </c>
      <c r="I62" s="49">
        <v>0.72916666666666663</v>
      </c>
    </row>
    <row r="63" spans="1:9" ht="23.4" x14ac:dyDescent="0.25">
      <c r="A63" s="47" t="s">
        <v>159</v>
      </c>
      <c r="B63" s="48" t="s">
        <v>518</v>
      </c>
      <c r="C63" s="48" t="s">
        <v>519</v>
      </c>
      <c r="D63" s="48" t="s">
        <v>520</v>
      </c>
      <c r="E63" s="48" t="s">
        <v>521</v>
      </c>
      <c r="F63" s="48"/>
      <c r="G63" s="48"/>
      <c r="H63" s="49">
        <v>0.29930555555555555</v>
      </c>
      <c r="I63" s="49">
        <v>0.73055555555555562</v>
      </c>
    </row>
    <row r="64" spans="1:9" ht="23.4" x14ac:dyDescent="0.25">
      <c r="A64" s="47" t="s">
        <v>160</v>
      </c>
      <c r="B64" s="48" t="s">
        <v>522</v>
      </c>
      <c r="C64" s="48" t="s">
        <v>523</v>
      </c>
      <c r="D64" s="48" t="s">
        <v>524</v>
      </c>
      <c r="E64" s="48" t="s">
        <v>414</v>
      </c>
      <c r="F64" s="48"/>
      <c r="G64" s="48"/>
      <c r="H64" s="49">
        <v>0.29722222222222222</v>
      </c>
      <c r="I64" s="49">
        <v>0.7319444444444444</v>
      </c>
    </row>
    <row r="65" spans="1:9" ht="23.4" x14ac:dyDescent="0.25">
      <c r="A65" s="47" t="s">
        <v>161</v>
      </c>
      <c r="B65" s="48" t="s">
        <v>525</v>
      </c>
      <c r="C65" s="48" t="s">
        <v>186</v>
      </c>
      <c r="D65" s="48" t="s">
        <v>526</v>
      </c>
      <c r="E65" s="48" t="s">
        <v>527</v>
      </c>
      <c r="F65" s="48"/>
      <c r="G65" s="48"/>
      <c r="H65" s="49">
        <v>0.2951388888888889</v>
      </c>
      <c r="I65" s="49">
        <v>0.73333333333333339</v>
      </c>
    </row>
    <row r="66" spans="1:9" ht="23.4" x14ac:dyDescent="0.25">
      <c r="A66" s="47" t="s">
        <v>162</v>
      </c>
      <c r="B66" s="48" t="s">
        <v>528</v>
      </c>
      <c r="C66" s="48" t="s">
        <v>529</v>
      </c>
      <c r="D66" s="48" t="s">
        <v>530</v>
      </c>
      <c r="E66" s="48" t="s">
        <v>531</v>
      </c>
      <c r="F66" s="48"/>
      <c r="G66" s="48"/>
      <c r="H66" s="49">
        <v>0.29375000000000001</v>
      </c>
      <c r="I66" s="49">
        <v>0.73541666666666661</v>
      </c>
    </row>
    <row r="67" spans="1:9" x14ac:dyDescent="0.25">
      <c r="A67" s="14"/>
    </row>
    <row r="68" spans="1:9" ht="22.8" x14ac:dyDescent="0.4">
      <c r="A68" s="45">
        <v>42430</v>
      </c>
    </row>
    <row r="69" spans="1:9" x14ac:dyDescent="0.25">
      <c r="A69" s="46" t="s">
        <v>1</v>
      </c>
      <c r="B69" s="46" t="s">
        <v>2</v>
      </c>
      <c r="C69" s="46" t="s">
        <v>3</v>
      </c>
      <c r="D69" s="46" t="s">
        <v>2</v>
      </c>
      <c r="E69" s="46" t="s">
        <v>3</v>
      </c>
      <c r="F69" s="46" t="s">
        <v>2</v>
      </c>
      <c r="G69" s="46" t="s">
        <v>4</v>
      </c>
      <c r="H69" s="46" t="s">
        <v>5</v>
      </c>
      <c r="I69" s="46" t="s">
        <v>6</v>
      </c>
    </row>
    <row r="70" spans="1:9" ht="23.4" x14ac:dyDescent="0.25">
      <c r="A70" s="47" t="s">
        <v>271</v>
      </c>
      <c r="B70" s="48" t="s">
        <v>532</v>
      </c>
      <c r="C70" s="48" t="s">
        <v>533</v>
      </c>
      <c r="D70" s="48" t="s">
        <v>534</v>
      </c>
      <c r="E70" s="48"/>
      <c r="F70" s="48"/>
      <c r="G70" s="48" t="s">
        <v>31</v>
      </c>
      <c r="H70" s="49">
        <v>0.29166666666666669</v>
      </c>
      <c r="I70" s="49">
        <v>0.7368055555555556</v>
      </c>
    </row>
    <row r="71" spans="1:9" ht="23.4" x14ac:dyDescent="0.25">
      <c r="A71" s="47" t="s">
        <v>272</v>
      </c>
      <c r="B71" s="48"/>
      <c r="C71" s="48" t="s">
        <v>535</v>
      </c>
      <c r="D71" s="48" t="s">
        <v>536</v>
      </c>
      <c r="E71" s="48" t="s">
        <v>537</v>
      </c>
      <c r="F71" s="48" t="s">
        <v>538</v>
      </c>
      <c r="G71" s="48"/>
      <c r="H71" s="49">
        <v>0.2902777777777778</v>
      </c>
      <c r="I71" s="49">
        <v>0.73819444444444438</v>
      </c>
    </row>
    <row r="72" spans="1:9" ht="23.4" x14ac:dyDescent="0.25">
      <c r="A72" s="47" t="s">
        <v>273</v>
      </c>
      <c r="B72" s="48"/>
      <c r="C72" s="48" t="s">
        <v>539</v>
      </c>
      <c r="D72" s="48" t="s">
        <v>540</v>
      </c>
      <c r="E72" s="48" t="s">
        <v>541</v>
      </c>
      <c r="F72" s="48" t="s">
        <v>542</v>
      </c>
      <c r="G72" s="48"/>
      <c r="H72" s="49">
        <v>0.28819444444444448</v>
      </c>
      <c r="I72" s="49">
        <v>0.73958333333333337</v>
      </c>
    </row>
    <row r="73" spans="1:9" ht="23.4" x14ac:dyDescent="0.25">
      <c r="A73" s="47" t="s">
        <v>274</v>
      </c>
      <c r="B73" s="48"/>
      <c r="C73" s="48" t="s">
        <v>543</v>
      </c>
      <c r="D73" s="48" t="s">
        <v>544</v>
      </c>
      <c r="E73" s="48" t="s">
        <v>545</v>
      </c>
      <c r="F73" s="48" t="s">
        <v>546</v>
      </c>
      <c r="G73" s="48"/>
      <c r="H73" s="49">
        <v>0.28611111111111115</v>
      </c>
      <c r="I73" s="49">
        <v>0.7416666666666667</v>
      </c>
    </row>
    <row r="74" spans="1:9" ht="23.4" x14ac:dyDescent="0.25">
      <c r="A74" s="47" t="s">
        <v>275</v>
      </c>
      <c r="B74" s="48"/>
      <c r="C74" s="48" t="s">
        <v>547</v>
      </c>
      <c r="D74" s="48" t="s">
        <v>548</v>
      </c>
      <c r="E74" s="48" t="s">
        <v>549</v>
      </c>
      <c r="F74" s="48" t="s">
        <v>550</v>
      </c>
      <c r="G74" s="48"/>
      <c r="H74" s="49">
        <v>0.28472222222222221</v>
      </c>
      <c r="I74" s="49">
        <v>0.74305555555555547</v>
      </c>
    </row>
    <row r="75" spans="1:9" ht="23.4" x14ac:dyDescent="0.25">
      <c r="A75" s="47" t="s">
        <v>276</v>
      </c>
      <c r="B75" s="48"/>
      <c r="C75" s="48" t="s">
        <v>551</v>
      </c>
      <c r="D75" s="48" t="s">
        <v>552</v>
      </c>
      <c r="E75" s="48" t="s">
        <v>553</v>
      </c>
      <c r="F75" s="48" t="s">
        <v>554</v>
      </c>
      <c r="G75" s="48"/>
      <c r="H75" s="49">
        <v>0.28263888888888888</v>
      </c>
      <c r="I75" s="49">
        <v>0.74444444444444446</v>
      </c>
    </row>
    <row r="76" spans="1:9" ht="23.4" x14ac:dyDescent="0.25">
      <c r="A76" s="47" t="s">
        <v>277</v>
      </c>
      <c r="B76" s="48"/>
      <c r="C76" s="48" t="s">
        <v>555</v>
      </c>
      <c r="D76" s="48" t="s">
        <v>556</v>
      </c>
      <c r="E76" s="48" t="s">
        <v>557</v>
      </c>
      <c r="F76" s="48"/>
      <c r="G76" s="48"/>
      <c r="H76" s="49">
        <v>0.28055555555555556</v>
      </c>
      <c r="I76" s="49">
        <v>0.74583333333333324</v>
      </c>
    </row>
    <row r="77" spans="1:9" ht="23.4" x14ac:dyDescent="0.25">
      <c r="A77" s="47" t="s">
        <v>278</v>
      </c>
      <c r="B77" s="48" t="s">
        <v>558</v>
      </c>
      <c r="C77" s="48" t="s">
        <v>559</v>
      </c>
      <c r="D77" s="48" t="s">
        <v>560</v>
      </c>
      <c r="E77" s="48" t="s">
        <v>561</v>
      </c>
      <c r="F77" s="48"/>
      <c r="G77" s="48"/>
      <c r="H77" s="49">
        <v>0.27916666666666667</v>
      </c>
      <c r="I77" s="49">
        <v>0.74791666666666667</v>
      </c>
    </row>
    <row r="78" spans="1:9" ht="23.4" x14ac:dyDescent="0.25">
      <c r="A78" s="47" t="s">
        <v>279</v>
      </c>
      <c r="B78" s="48" t="s">
        <v>562</v>
      </c>
      <c r="C78" s="48" t="s">
        <v>563</v>
      </c>
      <c r="D78" s="48" t="s">
        <v>564</v>
      </c>
      <c r="E78" s="48" t="s">
        <v>565</v>
      </c>
      <c r="F78" s="48"/>
      <c r="G78" s="48" t="s">
        <v>7</v>
      </c>
      <c r="H78" s="49">
        <v>0.27708333333333335</v>
      </c>
      <c r="I78" s="49">
        <v>0.74930555555555556</v>
      </c>
    </row>
    <row r="79" spans="1:9" ht="23.4" x14ac:dyDescent="0.25">
      <c r="A79" s="47" t="s">
        <v>58</v>
      </c>
      <c r="B79" s="48" t="s">
        <v>566</v>
      </c>
      <c r="C79" s="48" t="s">
        <v>567</v>
      </c>
      <c r="D79" s="48" t="s">
        <v>568</v>
      </c>
      <c r="E79" s="48" t="s">
        <v>569</v>
      </c>
      <c r="F79" s="48"/>
      <c r="G79" s="48"/>
      <c r="H79" s="49">
        <v>0.27499999999999997</v>
      </c>
      <c r="I79" s="49">
        <v>0.75069444444444444</v>
      </c>
    </row>
    <row r="80" spans="1:9" ht="23.4" x14ac:dyDescent="0.25">
      <c r="A80" s="47" t="s">
        <v>59</v>
      </c>
      <c r="B80" s="48" t="s">
        <v>570</v>
      </c>
      <c r="C80" s="48" t="s">
        <v>571</v>
      </c>
      <c r="D80" s="48" t="s">
        <v>572</v>
      </c>
      <c r="E80" s="48" t="s">
        <v>573</v>
      </c>
      <c r="F80" s="48"/>
      <c r="G80" s="48"/>
      <c r="H80" s="49">
        <v>0.27291666666666664</v>
      </c>
      <c r="I80" s="49">
        <v>0.75208333333333333</v>
      </c>
    </row>
    <row r="81" spans="1:9" ht="23.4" x14ac:dyDescent="0.25">
      <c r="A81" s="47" t="s">
        <v>60</v>
      </c>
      <c r="B81" s="48" t="s">
        <v>574</v>
      </c>
      <c r="C81" s="48" t="s">
        <v>575</v>
      </c>
      <c r="D81" s="48" t="s">
        <v>576</v>
      </c>
      <c r="E81" s="48" t="s">
        <v>577</v>
      </c>
      <c r="F81" s="48"/>
      <c r="G81" s="48"/>
      <c r="H81" s="49">
        <v>0.27152777777777776</v>
      </c>
      <c r="I81" s="49">
        <v>0.75347222222222221</v>
      </c>
    </row>
    <row r="82" spans="1:9" ht="23.4" x14ac:dyDescent="0.25">
      <c r="A82" s="47" t="s">
        <v>61</v>
      </c>
      <c r="B82" s="48" t="s">
        <v>578</v>
      </c>
      <c r="C82" s="48" t="s">
        <v>579</v>
      </c>
      <c r="D82" s="48" t="s">
        <v>580</v>
      </c>
      <c r="E82" s="48" t="s">
        <v>581</v>
      </c>
      <c r="F82" s="48"/>
      <c r="G82" s="48"/>
      <c r="H82" s="49">
        <v>0.26944444444444443</v>
      </c>
      <c r="I82" s="49">
        <v>0.75555555555555554</v>
      </c>
    </row>
    <row r="83" spans="1:9" ht="23.4" x14ac:dyDescent="0.25">
      <c r="A83" s="47" t="s">
        <v>62</v>
      </c>
      <c r="B83" s="48" t="s">
        <v>582</v>
      </c>
      <c r="C83" s="48" t="s">
        <v>583</v>
      </c>
      <c r="D83" s="48" t="s">
        <v>584</v>
      </c>
      <c r="E83" s="48" t="s">
        <v>585</v>
      </c>
      <c r="F83" s="48"/>
      <c r="G83" s="48"/>
      <c r="H83" s="49">
        <v>0.2673611111111111</v>
      </c>
      <c r="I83" s="49">
        <v>0.75694444444444453</v>
      </c>
    </row>
    <row r="84" spans="1:9" ht="23.4" x14ac:dyDescent="0.25">
      <c r="A84" s="47" t="s">
        <v>63</v>
      </c>
      <c r="B84" s="48" t="s">
        <v>586</v>
      </c>
      <c r="C84" s="48" t="s">
        <v>587</v>
      </c>
      <c r="D84" s="48" t="s">
        <v>588</v>
      </c>
      <c r="E84" s="48"/>
      <c r="F84" s="48"/>
      <c r="G84" s="48" t="s">
        <v>14</v>
      </c>
      <c r="H84" s="49">
        <v>0.26597222222222222</v>
      </c>
      <c r="I84" s="49">
        <v>0.7583333333333333</v>
      </c>
    </row>
    <row r="85" spans="1:9" ht="23.4" x14ac:dyDescent="0.25">
      <c r="A85" s="47" t="s">
        <v>64</v>
      </c>
      <c r="B85" s="48"/>
      <c r="C85" s="48" t="s">
        <v>589</v>
      </c>
      <c r="D85" s="48" t="s">
        <v>590</v>
      </c>
      <c r="E85" s="48" t="s">
        <v>591</v>
      </c>
      <c r="F85" s="48" t="s">
        <v>592</v>
      </c>
      <c r="G85" s="48"/>
      <c r="H85" s="49">
        <v>0.2638888888888889</v>
      </c>
      <c r="I85" s="49">
        <v>0.7597222222222223</v>
      </c>
    </row>
    <row r="86" spans="1:9" ht="23.4" x14ac:dyDescent="0.25">
      <c r="A86" s="47" t="s">
        <v>65</v>
      </c>
      <c r="B86" s="48"/>
      <c r="C86" s="48" t="s">
        <v>593</v>
      </c>
      <c r="D86" s="48" t="s">
        <v>594</v>
      </c>
      <c r="E86" s="48" t="s">
        <v>595</v>
      </c>
      <c r="F86" s="48" t="s">
        <v>596</v>
      </c>
      <c r="G86" s="48"/>
      <c r="H86" s="49">
        <v>0.26180555555555557</v>
      </c>
      <c r="I86" s="49">
        <v>0.76111111111111107</v>
      </c>
    </row>
    <row r="87" spans="1:9" ht="23.4" x14ac:dyDescent="0.25">
      <c r="A87" s="47" t="s">
        <v>66</v>
      </c>
      <c r="B87" s="48"/>
      <c r="C87" s="48" t="s">
        <v>597</v>
      </c>
      <c r="D87" s="48" t="s">
        <v>598</v>
      </c>
      <c r="E87" s="48" t="s">
        <v>599</v>
      </c>
      <c r="F87" s="48" t="s">
        <v>247</v>
      </c>
      <c r="G87" s="48"/>
      <c r="H87" s="49">
        <v>0.25972222222222224</v>
      </c>
      <c r="I87" s="49">
        <v>0.76250000000000007</v>
      </c>
    </row>
    <row r="88" spans="1:9" ht="23.4" x14ac:dyDescent="0.25">
      <c r="A88" s="47" t="s">
        <v>67</v>
      </c>
      <c r="B88" s="48"/>
      <c r="C88" s="48" t="s">
        <v>600</v>
      </c>
      <c r="D88" s="48" t="s">
        <v>601</v>
      </c>
      <c r="E88" s="48" t="s">
        <v>602</v>
      </c>
      <c r="F88" s="48" t="s">
        <v>603</v>
      </c>
      <c r="G88" s="48"/>
      <c r="H88" s="49">
        <v>0.25833333333333336</v>
      </c>
      <c r="I88" s="49">
        <v>0.76388888888888884</v>
      </c>
    </row>
    <row r="89" spans="1:9" ht="23.4" x14ac:dyDescent="0.25">
      <c r="A89" s="47" t="s">
        <v>68</v>
      </c>
      <c r="B89" s="48"/>
      <c r="C89" s="48" t="s">
        <v>604</v>
      </c>
      <c r="D89" s="48" t="s">
        <v>605</v>
      </c>
      <c r="E89" s="48" t="s">
        <v>606</v>
      </c>
      <c r="F89" s="48"/>
      <c r="G89" s="48"/>
      <c r="H89" s="49">
        <v>0.25625000000000003</v>
      </c>
      <c r="I89" s="49">
        <v>0.76597222222222217</v>
      </c>
    </row>
    <row r="90" spans="1:9" ht="23.4" x14ac:dyDescent="0.25">
      <c r="A90" s="47" t="s">
        <v>69</v>
      </c>
      <c r="B90" s="48" t="s">
        <v>607</v>
      </c>
      <c r="C90" s="48" t="s">
        <v>608</v>
      </c>
      <c r="D90" s="48" t="s">
        <v>609</v>
      </c>
      <c r="E90" s="48" t="s">
        <v>610</v>
      </c>
      <c r="F90" s="48"/>
      <c r="G90" s="48"/>
      <c r="H90" s="49">
        <v>0.25416666666666665</v>
      </c>
      <c r="I90" s="49">
        <v>0.76736111111111116</v>
      </c>
    </row>
    <row r="91" spans="1:9" ht="23.4" x14ac:dyDescent="0.25">
      <c r="A91" s="47" t="s">
        <v>70</v>
      </c>
      <c r="B91" s="48" t="s">
        <v>611</v>
      </c>
      <c r="C91" s="48" t="s">
        <v>612</v>
      </c>
      <c r="D91" s="48" t="s">
        <v>613</v>
      </c>
      <c r="E91" s="48" t="s">
        <v>614</v>
      </c>
      <c r="F91" s="48"/>
      <c r="G91" s="48"/>
      <c r="H91" s="49">
        <v>0.25277777777777777</v>
      </c>
      <c r="I91" s="49">
        <v>0.76874999999999993</v>
      </c>
    </row>
    <row r="92" spans="1:9" ht="23.4" x14ac:dyDescent="0.25">
      <c r="A92" s="47" t="s">
        <v>71</v>
      </c>
      <c r="B92" s="48" t="s">
        <v>615</v>
      </c>
      <c r="C92" s="48" t="s">
        <v>345</v>
      </c>
      <c r="D92" s="48" t="s">
        <v>616</v>
      </c>
      <c r="E92" s="48" t="s">
        <v>617</v>
      </c>
      <c r="F92" s="48"/>
      <c r="G92" s="48" t="s">
        <v>23</v>
      </c>
      <c r="H92" s="49">
        <v>0.25069444444444444</v>
      </c>
      <c r="I92" s="49">
        <v>0.77013888888888893</v>
      </c>
    </row>
    <row r="93" spans="1:9" ht="23.4" x14ac:dyDescent="0.25">
      <c r="A93" s="47" t="s">
        <v>72</v>
      </c>
      <c r="B93" s="48" t="s">
        <v>618</v>
      </c>
      <c r="C93" s="48" t="s">
        <v>619</v>
      </c>
      <c r="D93" s="48" t="s">
        <v>620</v>
      </c>
      <c r="E93" s="48" t="s">
        <v>621</v>
      </c>
      <c r="F93" s="48"/>
      <c r="G93" s="48"/>
      <c r="H93" s="49">
        <v>0.24861111111111112</v>
      </c>
      <c r="I93" s="49">
        <v>0.7715277777777777</v>
      </c>
    </row>
    <row r="94" spans="1:9" ht="23.4" x14ac:dyDescent="0.25">
      <c r="A94" s="47" t="s">
        <v>73</v>
      </c>
      <c r="B94" s="48" t="s">
        <v>622</v>
      </c>
      <c r="C94" s="48" t="s">
        <v>623</v>
      </c>
      <c r="D94" s="48" t="s">
        <v>624</v>
      </c>
      <c r="E94" s="48" t="s">
        <v>625</v>
      </c>
      <c r="F94" s="48"/>
      <c r="G94" s="48"/>
      <c r="H94" s="49">
        <v>0.24652777777777779</v>
      </c>
      <c r="I94" s="49">
        <v>0.7729166666666667</v>
      </c>
    </row>
    <row r="95" spans="1:9" ht="23.4" x14ac:dyDescent="0.25">
      <c r="A95" s="47" t="s">
        <v>74</v>
      </c>
      <c r="B95" s="48" t="s">
        <v>514</v>
      </c>
      <c r="C95" s="48" t="s">
        <v>626</v>
      </c>
      <c r="D95" s="48" t="s">
        <v>311</v>
      </c>
      <c r="E95" s="48" t="s">
        <v>627</v>
      </c>
      <c r="F95" s="48"/>
      <c r="G95" s="48"/>
      <c r="H95" s="49">
        <v>0.24444444444444446</v>
      </c>
      <c r="I95" s="49">
        <v>0.77430555555555547</v>
      </c>
    </row>
    <row r="96" spans="1:9" ht="23.4" x14ac:dyDescent="0.25">
      <c r="A96" s="47" t="s">
        <v>75</v>
      </c>
      <c r="B96" s="48" t="s">
        <v>628</v>
      </c>
      <c r="C96" s="48" t="s">
        <v>629</v>
      </c>
      <c r="D96" s="48" t="s">
        <v>630</v>
      </c>
      <c r="E96" s="48" t="s">
        <v>631</v>
      </c>
      <c r="F96" s="48"/>
      <c r="G96" s="48"/>
      <c r="H96" s="49">
        <v>0.28472222222222221</v>
      </c>
      <c r="I96" s="49">
        <v>0.81805555555555554</v>
      </c>
    </row>
    <row r="97" spans="1:9" ht="23.4" x14ac:dyDescent="0.25">
      <c r="A97" s="47" t="s">
        <v>76</v>
      </c>
      <c r="B97" s="48" t="s">
        <v>632</v>
      </c>
      <c r="C97" s="48" t="s">
        <v>633</v>
      </c>
      <c r="D97" s="48" t="s">
        <v>634</v>
      </c>
      <c r="E97" s="48" t="s">
        <v>635</v>
      </c>
      <c r="F97" s="48"/>
      <c r="G97" s="48"/>
      <c r="H97" s="49">
        <v>0.28263888888888888</v>
      </c>
      <c r="I97" s="49">
        <v>0.81944444444444453</v>
      </c>
    </row>
    <row r="98" spans="1:9" ht="23.4" x14ac:dyDescent="0.25">
      <c r="A98" s="47" t="s">
        <v>77</v>
      </c>
      <c r="B98" s="48" t="s">
        <v>636</v>
      </c>
      <c r="C98" s="48" t="s">
        <v>637</v>
      </c>
      <c r="D98" s="48" t="s">
        <v>638</v>
      </c>
      <c r="E98" s="48" t="s">
        <v>639</v>
      </c>
      <c r="F98" s="48"/>
      <c r="G98" s="48"/>
      <c r="H98" s="49">
        <v>0.28055555555555556</v>
      </c>
      <c r="I98" s="49">
        <v>0.8208333333333333</v>
      </c>
    </row>
    <row r="99" spans="1:9" ht="23.4" x14ac:dyDescent="0.25">
      <c r="A99" s="47" t="s">
        <v>78</v>
      </c>
      <c r="B99" s="48" t="s">
        <v>640</v>
      </c>
      <c r="C99" s="48" t="s">
        <v>641</v>
      </c>
      <c r="D99" s="48" t="s">
        <v>642</v>
      </c>
      <c r="E99" s="48"/>
      <c r="F99" s="48"/>
      <c r="G99" s="48"/>
      <c r="H99" s="49">
        <v>0.27847222222222223</v>
      </c>
      <c r="I99" s="49">
        <v>0.8222222222222223</v>
      </c>
    </row>
    <row r="100" spans="1:9" ht="23.4" x14ac:dyDescent="0.25">
      <c r="A100" s="47" t="s">
        <v>0</v>
      </c>
      <c r="B100" s="48"/>
      <c r="C100" s="48" t="s">
        <v>643</v>
      </c>
      <c r="D100" s="48" t="s">
        <v>644</v>
      </c>
      <c r="E100" s="48" t="s">
        <v>645</v>
      </c>
      <c r="F100" s="48" t="s">
        <v>646</v>
      </c>
      <c r="G100" s="48" t="s">
        <v>31</v>
      </c>
      <c r="H100" s="49">
        <v>0.27708333333333335</v>
      </c>
      <c r="I100" s="49">
        <v>0.82361111111111107</v>
      </c>
    </row>
    <row r="101" spans="1:9" x14ac:dyDescent="0.25">
      <c r="A101" s="14"/>
    </row>
    <row r="102" spans="1:9" ht="22.8" x14ac:dyDescent="0.4">
      <c r="A102" s="45">
        <v>42461</v>
      </c>
    </row>
    <row r="103" spans="1:9" x14ac:dyDescent="0.25">
      <c r="A103" s="46" t="s">
        <v>1</v>
      </c>
      <c r="B103" s="46" t="s">
        <v>2</v>
      </c>
      <c r="C103" s="46" t="s">
        <v>3</v>
      </c>
      <c r="D103" s="46" t="s">
        <v>2</v>
      </c>
      <c r="E103" s="46" t="s">
        <v>3</v>
      </c>
      <c r="F103" s="46" t="s">
        <v>2</v>
      </c>
      <c r="G103" s="46" t="s">
        <v>4</v>
      </c>
      <c r="H103" s="46" t="s">
        <v>5</v>
      </c>
      <c r="I103" s="46" t="s">
        <v>6</v>
      </c>
    </row>
    <row r="104" spans="1:9" ht="23.4" x14ac:dyDescent="0.25">
      <c r="A104" s="47" t="s">
        <v>286</v>
      </c>
      <c r="B104" s="48"/>
      <c r="C104" s="48" t="s">
        <v>647</v>
      </c>
      <c r="D104" s="48" t="s">
        <v>648</v>
      </c>
      <c r="E104" s="48" t="s">
        <v>649</v>
      </c>
      <c r="F104" s="48" t="s">
        <v>650</v>
      </c>
      <c r="G104" s="48"/>
      <c r="H104" s="49">
        <v>0.27499999999999997</v>
      </c>
      <c r="I104" s="49">
        <v>0.8256944444444444</v>
      </c>
    </row>
    <row r="105" spans="1:9" ht="23.4" x14ac:dyDescent="0.25">
      <c r="A105" s="47" t="s">
        <v>287</v>
      </c>
      <c r="B105" s="48"/>
      <c r="C105" s="48" t="s">
        <v>651</v>
      </c>
      <c r="D105" s="48" t="s">
        <v>652</v>
      </c>
      <c r="E105" s="48" t="s">
        <v>653</v>
      </c>
      <c r="F105" s="48" t="s">
        <v>654</v>
      </c>
      <c r="G105" s="48"/>
      <c r="H105" s="49">
        <v>0.27291666666666664</v>
      </c>
      <c r="I105" s="49">
        <v>0.82708333333333339</v>
      </c>
    </row>
    <row r="106" spans="1:9" ht="23.4" x14ac:dyDescent="0.25">
      <c r="A106" s="47" t="s">
        <v>288</v>
      </c>
      <c r="B106" s="48"/>
      <c r="C106" s="48" t="s">
        <v>655</v>
      </c>
      <c r="D106" s="48" t="s">
        <v>656</v>
      </c>
      <c r="E106" s="48" t="s">
        <v>657</v>
      </c>
      <c r="F106" s="48" t="s">
        <v>658</v>
      </c>
      <c r="G106" s="48"/>
      <c r="H106" s="49">
        <v>0.27152777777777776</v>
      </c>
      <c r="I106" s="49">
        <v>0.82847222222222217</v>
      </c>
    </row>
    <row r="107" spans="1:9" ht="23.4" x14ac:dyDescent="0.25">
      <c r="A107" s="47" t="s">
        <v>289</v>
      </c>
      <c r="B107" s="48"/>
      <c r="C107" s="48" t="s">
        <v>659</v>
      </c>
      <c r="D107" s="48" t="s">
        <v>660</v>
      </c>
      <c r="E107" s="48" t="s">
        <v>213</v>
      </c>
      <c r="F107" s="48"/>
      <c r="G107" s="48"/>
      <c r="H107" s="49">
        <v>0.26944444444444443</v>
      </c>
      <c r="I107" s="49">
        <v>0.82986111111111116</v>
      </c>
    </row>
    <row r="108" spans="1:9" ht="23.4" x14ac:dyDescent="0.25">
      <c r="A108" s="47" t="s">
        <v>290</v>
      </c>
      <c r="B108" s="48" t="s">
        <v>661</v>
      </c>
      <c r="C108" s="48" t="s">
        <v>662</v>
      </c>
      <c r="D108" s="48" t="s">
        <v>663</v>
      </c>
      <c r="E108" s="48" t="s">
        <v>664</v>
      </c>
      <c r="F108" s="48"/>
      <c r="G108" s="48"/>
      <c r="H108" s="49">
        <v>0.2673611111111111</v>
      </c>
      <c r="I108" s="49">
        <v>0.83124999999999993</v>
      </c>
    </row>
    <row r="109" spans="1:9" ht="23.4" x14ac:dyDescent="0.25">
      <c r="A109" s="47" t="s">
        <v>292</v>
      </c>
      <c r="B109" s="48" t="s">
        <v>223</v>
      </c>
      <c r="C109" s="48" t="s">
        <v>665</v>
      </c>
      <c r="D109" s="48" t="s">
        <v>666</v>
      </c>
      <c r="E109" s="48" t="s">
        <v>667</v>
      </c>
      <c r="F109" s="48"/>
      <c r="G109" s="48"/>
      <c r="H109" s="49">
        <v>0.26527777777777778</v>
      </c>
      <c r="I109" s="49">
        <v>0.83263888888888893</v>
      </c>
    </row>
    <row r="110" spans="1:9" ht="23.4" x14ac:dyDescent="0.25">
      <c r="A110" s="47" t="s">
        <v>294</v>
      </c>
      <c r="B110" s="48" t="s">
        <v>668</v>
      </c>
      <c r="C110" s="48" t="s">
        <v>669</v>
      </c>
      <c r="D110" s="48" t="s">
        <v>670</v>
      </c>
      <c r="E110" s="48" t="s">
        <v>671</v>
      </c>
      <c r="F110" s="48"/>
      <c r="G110" s="48" t="s">
        <v>7</v>
      </c>
      <c r="H110" s="49">
        <v>0.2638888888888889</v>
      </c>
      <c r="I110" s="49">
        <v>0.8340277777777777</v>
      </c>
    </row>
    <row r="111" spans="1:9" ht="23.4" x14ac:dyDescent="0.25">
      <c r="A111" s="47" t="s">
        <v>295</v>
      </c>
      <c r="B111" s="48" t="s">
        <v>672</v>
      </c>
      <c r="C111" s="48" t="s">
        <v>269</v>
      </c>
      <c r="D111" s="48" t="s">
        <v>673</v>
      </c>
      <c r="E111" s="48" t="s">
        <v>674</v>
      </c>
      <c r="F111" s="48"/>
      <c r="G111" s="48"/>
      <c r="H111" s="49">
        <v>0.26180555555555557</v>
      </c>
      <c r="I111" s="49">
        <v>0.8354166666666667</v>
      </c>
    </row>
    <row r="112" spans="1:9" ht="23.4" x14ac:dyDescent="0.25">
      <c r="A112" s="47" t="s">
        <v>297</v>
      </c>
      <c r="B112" s="48" t="s">
        <v>675</v>
      </c>
      <c r="C112" s="48" t="s">
        <v>676</v>
      </c>
      <c r="D112" s="48" t="s">
        <v>677</v>
      </c>
      <c r="E112" s="48" t="s">
        <v>678</v>
      </c>
      <c r="F112" s="48"/>
      <c r="G112" s="48"/>
      <c r="H112" s="49">
        <v>0.25972222222222224</v>
      </c>
      <c r="I112" s="49">
        <v>0.83750000000000002</v>
      </c>
    </row>
    <row r="113" spans="1:9" ht="23.4" x14ac:dyDescent="0.25">
      <c r="A113" s="47" t="s">
        <v>122</v>
      </c>
      <c r="B113" s="48" t="s">
        <v>679</v>
      </c>
      <c r="C113" s="48" t="s">
        <v>680</v>
      </c>
      <c r="D113" s="48" t="s">
        <v>681</v>
      </c>
      <c r="E113" s="48" t="s">
        <v>682</v>
      </c>
      <c r="F113" s="48"/>
      <c r="G113" s="48"/>
      <c r="H113" s="49">
        <v>0.25833333333333336</v>
      </c>
      <c r="I113" s="49">
        <v>0.83888888888888891</v>
      </c>
    </row>
    <row r="114" spans="1:9" ht="23.4" x14ac:dyDescent="0.25">
      <c r="A114" s="47" t="s">
        <v>123</v>
      </c>
      <c r="B114" s="48" t="s">
        <v>283</v>
      </c>
      <c r="C114" s="48" t="s">
        <v>225</v>
      </c>
      <c r="D114" s="48" t="s">
        <v>683</v>
      </c>
      <c r="E114" s="48" t="s">
        <v>684</v>
      </c>
      <c r="F114" s="48"/>
      <c r="G114" s="48"/>
      <c r="H114" s="49">
        <v>0.25625000000000003</v>
      </c>
      <c r="I114" s="49">
        <v>0.84027777777777779</v>
      </c>
    </row>
    <row r="115" spans="1:9" ht="23.4" x14ac:dyDescent="0.25">
      <c r="A115" s="47" t="s">
        <v>124</v>
      </c>
      <c r="B115" s="48" t="s">
        <v>685</v>
      </c>
      <c r="C115" s="48" t="s">
        <v>686</v>
      </c>
      <c r="D115" s="48" t="s">
        <v>687</v>
      </c>
      <c r="E115" s="48"/>
      <c r="F115" s="48"/>
      <c r="G115" s="48"/>
      <c r="H115" s="49">
        <v>0.25416666666666665</v>
      </c>
      <c r="I115" s="49">
        <v>0.84166666666666667</v>
      </c>
    </row>
    <row r="116" spans="1:9" ht="23.4" x14ac:dyDescent="0.25">
      <c r="A116" s="47" t="s">
        <v>125</v>
      </c>
      <c r="B116" s="48"/>
      <c r="C116" s="48" t="s">
        <v>688</v>
      </c>
      <c r="D116" s="48" t="s">
        <v>689</v>
      </c>
      <c r="E116" s="48" t="s">
        <v>690</v>
      </c>
      <c r="F116" s="48" t="s">
        <v>691</v>
      </c>
      <c r="G116" s="48"/>
      <c r="H116" s="49">
        <v>0.25277777777777777</v>
      </c>
      <c r="I116" s="49">
        <v>0.84305555555555556</v>
      </c>
    </row>
    <row r="117" spans="1:9" ht="23.4" x14ac:dyDescent="0.25">
      <c r="A117" s="47" t="s">
        <v>126</v>
      </c>
      <c r="B117" s="48"/>
      <c r="C117" s="48" t="s">
        <v>692</v>
      </c>
      <c r="D117" s="48" t="s">
        <v>693</v>
      </c>
      <c r="E117" s="48" t="s">
        <v>694</v>
      </c>
      <c r="F117" s="48" t="s">
        <v>695</v>
      </c>
      <c r="G117" s="48" t="s">
        <v>14</v>
      </c>
      <c r="H117" s="49">
        <v>0.25069444444444444</v>
      </c>
      <c r="I117" s="49">
        <v>0.84444444444444444</v>
      </c>
    </row>
    <row r="118" spans="1:9" ht="23.4" x14ac:dyDescent="0.25">
      <c r="A118" s="47" t="s">
        <v>127</v>
      </c>
      <c r="B118" s="48"/>
      <c r="C118" s="48" t="s">
        <v>696</v>
      </c>
      <c r="D118" s="48" t="s">
        <v>697</v>
      </c>
      <c r="E118" s="48" t="s">
        <v>262</v>
      </c>
      <c r="F118" s="48" t="s">
        <v>698</v>
      </c>
      <c r="G118" s="48"/>
      <c r="H118" s="49">
        <v>0.24861111111111112</v>
      </c>
      <c r="I118" s="49">
        <v>0.84583333333333333</v>
      </c>
    </row>
    <row r="119" spans="1:9" ht="23.4" x14ac:dyDescent="0.25">
      <c r="A119" s="47" t="s">
        <v>128</v>
      </c>
      <c r="B119" s="48"/>
      <c r="C119" s="48" t="s">
        <v>699</v>
      </c>
      <c r="D119" s="48" t="s">
        <v>700</v>
      </c>
      <c r="E119" s="48" t="s">
        <v>701</v>
      </c>
      <c r="F119" s="48" t="s">
        <v>702</v>
      </c>
      <c r="G119" s="48"/>
      <c r="H119" s="49">
        <v>0.24722222222222223</v>
      </c>
      <c r="I119" s="49">
        <v>0.84791666666666676</v>
      </c>
    </row>
    <row r="120" spans="1:9" ht="23.4" x14ac:dyDescent="0.25">
      <c r="A120" s="47" t="s">
        <v>129</v>
      </c>
      <c r="B120" s="48"/>
      <c r="C120" s="48" t="s">
        <v>703</v>
      </c>
      <c r="D120" s="48" t="s">
        <v>704</v>
      </c>
      <c r="E120" s="48" t="s">
        <v>705</v>
      </c>
      <c r="F120" s="48"/>
      <c r="G120" s="48"/>
      <c r="H120" s="49">
        <v>0.24513888888888888</v>
      </c>
      <c r="I120" s="49">
        <v>0.84930555555555554</v>
      </c>
    </row>
    <row r="121" spans="1:9" ht="23.4" x14ac:dyDescent="0.25">
      <c r="A121" s="47" t="s">
        <v>130</v>
      </c>
      <c r="B121" s="48" t="s">
        <v>706</v>
      </c>
      <c r="C121" s="48" t="s">
        <v>707</v>
      </c>
      <c r="D121" s="48" t="s">
        <v>708</v>
      </c>
      <c r="E121" s="48" t="s">
        <v>709</v>
      </c>
      <c r="F121" s="48"/>
      <c r="G121" s="48"/>
      <c r="H121" s="49">
        <v>0.24374999999999999</v>
      </c>
      <c r="I121" s="49">
        <v>0.85069444444444453</v>
      </c>
    </row>
    <row r="122" spans="1:9" ht="23.4" x14ac:dyDescent="0.25">
      <c r="A122" s="47" t="s">
        <v>131</v>
      </c>
      <c r="B122" s="48" t="s">
        <v>710</v>
      </c>
      <c r="C122" s="48" t="s">
        <v>711</v>
      </c>
      <c r="D122" s="48" t="s">
        <v>712</v>
      </c>
      <c r="E122" s="48" t="s">
        <v>713</v>
      </c>
      <c r="F122" s="48"/>
      <c r="G122" s="48"/>
      <c r="H122" s="49">
        <v>0.24166666666666667</v>
      </c>
      <c r="I122" s="49">
        <v>0.8520833333333333</v>
      </c>
    </row>
    <row r="123" spans="1:9" ht="23.4" x14ac:dyDescent="0.25">
      <c r="A123" s="47" t="s">
        <v>132</v>
      </c>
      <c r="B123" s="48" t="s">
        <v>714</v>
      </c>
      <c r="C123" s="48" t="s">
        <v>715</v>
      </c>
      <c r="D123" s="48" t="s">
        <v>716</v>
      </c>
      <c r="E123" s="48" t="s">
        <v>717</v>
      </c>
      <c r="F123" s="48"/>
      <c r="G123" s="48"/>
      <c r="H123" s="49">
        <v>0.24027777777777778</v>
      </c>
      <c r="I123" s="49">
        <v>0.8534722222222223</v>
      </c>
    </row>
    <row r="124" spans="1:9" ht="23.4" x14ac:dyDescent="0.25">
      <c r="A124" s="47" t="s">
        <v>133</v>
      </c>
      <c r="B124" s="48" t="s">
        <v>718</v>
      </c>
      <c r="C124" s="48" t="s">
        <v>719</v>
      </c>
      <c r="D124" s="48" t="s">
        <v>720</v>
      </c>
      <c r="E124" s="48" t="s">
        <v>268</v>
      </c>
      <c r="F124" s="48"/>
      <c r="G124" s="48"/>
      <c r="H124" s="49">
        <v>0.23819444444444446</v>
      </c>
      <c r="I124" s="49">
        <v>0.85486111111111107</v>
      </c>
    </row>
    <row r="125" spans="1:9" ht="23.4" x14ac:dyDescent="0.25">
      <c r="A125" s="47" t="s">
        <v>134</v>
      </c>
      <c r="B125" s="48" t="s">
        <v>721</v>
      </c>
      <c r="C125" s="48" t="s">
        <v>722</v>
      </c>
      <c r="D125" s="48" t="s">
        <v>723</v>
      </c>
      <c r="E125" s="48" t="s">
        <v>724</v>
      </c>
      <c r="F125" s="48"/>
      <c r="G125" s="48" t="s">
        <v>23</v>
      </c>
      <c r="H125" s="49">
        <v>0.23611111111111113</v>
      </c>
      <c r="I125" s="49">
        <v>0.85625000000000007</v>
      </c>
    </row>
    <row r="126" spans="1:9" ht="23.4" x14ac:dyDescent="0.25">
      <c r="A126" s="47" t="s">
        <v>135</v>
      </c>
      <c r="B126" s="48" t="s">
        <v>725</v>
      </c>
      <c r="C126" s="48" t="s">
        <v>726</v>
      </c>
      <c r="D126" s="48" t="s">
        <v>727</v>
      </c>
      <c r="E126" s="48" t="s">
        <v>728</v>
      </c>
      <c r="F126" s="48"/>
      <c r="G126" s="48"/>
      <c r="H126" s="49">
        <v>0.23472222222222219</v>
      </c>
      <c r="I126" s="49">
        <v>0.85833333333333339</v>
      </c>
    </row>
    <row r="127" spans="1:9" ht="23.4" x14ac:dyDescent="0.25">
      <c r="A127" s="47" t="s">
        <v>136</v>
      </c>
      <c r="B127" s="48" t="s">
        <v>729</v>
      </c>
      <c r="C127" s="48" t="s">
        <v>303</v>
      </c>
      <c r="D127" s="48" t="s">
        <v>312</v>
      </c>
      <c r="E127" s="48" t="s">
        <v>730</v>
      </c>
      <c r="F127" s="48"/>
      <c r="G127" s="48"/>
      <c r="H127" s="49">
        <v>0.23263888888888887</v>
      </c>
      <c r="I127" s="49">
        <v>0.85972222222222217</v>
      </c>
    </row>
    <row r="128" spans="1:9" ht="23.4" x14ac:dyDescent="0.25">
      <c r="A128" s="47" t="s">
        <v>137</v>
      </c>
      <c r="B128" s="48" t="s">
        <v>731</v>
      </c>
      <c r="C128" s="48" t="s">
        <v>218</v>
      </c>
      <c r="D128" s="48" t="s">
        <v>732</v>
      </c>
      <c r="E128" s="48" t="s">
        <v>733</v>
      </c>
      <c r="F128" s="48"/>
      <c r="G128" s="48"/>
      <c r="H128" s="49">
        <v>0.23124999999999998</v>
      </c>
      <c r="I128" s="49">
        <v>0.86111111111111116</v>
      </c>
    </row>
    <row r="129" spans="1:9" ht="23.4" x14ac:dyDescent="0.25">
      <c r="A129" s="47" t="s">
        <v>138</v>
      </c>
      <c r="B129" s="48" t="s">
        <v>734</v>
      </c>
      <c r="C129" s="48" t="s">
        <v>735</v>
      </c>
      <c r="D129" s="48" t="s">
        <v>736</v>
      </c>
      <c r="E129" s="48" t="s">
        <v>418</v>
      </c>
      <c r="F129" s="48"/>
      <c r="G129" s="48"/>
      <c r="H129" s="49">
        <v>0.22916666666666666</v>
      </c>
      <c r="I129" s="49">
        <v>0.86249999999999993</v>
      </c>
    </row>
    <row r="130" spans="1:9" ht="23.4" x14ac:dyDescent="0.25">
      <c r="A130" s="47" t="s">
        <v>139</v>
      </c>
      <c r="B130" s="48" t="s">
        <v>219</v>
      </c>
      <c r="C130" s="48" t="s">
        <v>737</v>
      </c>
      <c r="D130" s="48" t="s">
        <v>738</v>
      </c>
      <c r="E130" s="48" t="s">
        <v>739</v>
      </c>
      <c r="F130" s="48"/>
      <c r="G130" s="48"/>
      <c r="H130" s="49">
        <v>0.22777777777777777</v>
      </c>
      <c r="I130" s="49">
        <v>0.86388888888888893</v>
      </c>
    </row>
    <row r="131" spans="1:9" ht="23.4" x14ac:dyDescent="0.25">
      <c r="A131" s="47" t="s">
        <v>140</v>
      </c>
      <c r="B131" s="48" t="s">
        <v>740</v>
      </c>
      <c r="C131" s="48" t="s">
        <v>300</v>
      </c>
      <c r="D131" s="48" t="s">
        <v>741</v>
      </c>
      <c r="E131" s="48"/>
      <c r="F131" s="48"/>
      <c r="G131" s="48"/>
      <c r="H131" s="49">
        <v>0.22569444444444445</v>
      </c>
      <c r="I131" s="49">
        <v>0.8652777777777777</v>
      </c>
    </row>
    <row r="132" spans="1:9" ht="23.4" x14ac:dyDescent="0.25">
      <c r="A132" s="47" t="s">
        <v>141</v>
      </c>
      <c r="B132" s="48"/>
      <c r="C132" s="48" t="s">
        <v>742</v>
      </c>
      <c r="D132" s="48" t="s">
        <v>743</v>
      </c>
      <c r="E132" s="48" t="s">
        <v>744</v>
      </c>
      <c r="F132" s="48" t="s">
        <v>745</v>
      </c>
      <c r="G132" s="48"/>
      <c r="H132" s="49">
        <v>0.22430555555555556</v>
      </c>
      <c r="I132" s="49">
        <v>0.8666666666666667</v>
      </c>
    </row>
    <row r="133" spans="1:9" ht="23.4" x14ac:dyDescent="0.25">
      <c r="A133" s="47" t="s">
        <v>142</v>
      </c>
      <c r="B133" s="48"/>
      <c r="C133" s="48" t="s">
        <v>746</v>
      </c>
      <c r="D133" s="48" t="s">
        <v>747</v>
      </c>
      <c r="E133" s="48" t="s">
        <v>748</v>
      </c>
      <c r="F133" s="48" t="s">
        <v>749</v>
      </c>
      <c r="G133" s="48" t="s">
        <v>31</v>
      </c>
      <c r="H133" s="49">
        <v>0.22291666666666665</v>
      </c>
      <c r="I133" s="49">
        <v>0.86875000000000002</v>
      </c>
    </row>
    <row r="134" spans="1:9" x14ac:dyDescent="0.25">
      <c r="A134" s="14"/>
    </row>
    <row r="135" spans="1:9" ht="22.8" x14ac:dyDescent="0.4">
      <c r="A135" s="45">
        <v>42491</v>
      </c>
    </row>
    <row r="136" spans="1:9" x14ac:dyDescent="0.25">
      <c r="A136" s="46" t="s">
        <v>1</v>
      </c>
      <c r="B136" s="46" t="s">
        <v>2</v>
      </c>
      <c r="C136" s="46" t="s">
        <v>3</v>
      </c>
      <c r="D136" s="46" t="s">
        <v>2</v>
      </c>
      <c r="E136" s="46" t="s">
        <v>3</v>
      </c>
      <c r="F136" s="46" t="s">
        <v>2</v>
      </c>
      <c r="G136" s="46" t="s">
        <v>4</v>
      </c>
      <c r="H136" s="46" t="s">
        <v>5</v>
      </c>
      <c r="I136" s="46" t="s">
        <v>6</v>
      </c>
    </row>
    <row r="137" spans="1:9" ht="23.4" x14ac:dyDescent="0.25">
      <c r="A137" s="47" t="s">
        <v>175</v>
      </c>
      <c r="B137" s="48"/>
      <c r="C137" s="48" t="s">
        <v>750</v>
      </c>
      <c r="D137" s="48" t="s">
        <v>751</v>
      </c>
      <c r="E137" s="48" t="s">
        <v>262</v>
      </c>
      <c r="F137" s="48" t="s">
        <v>752</v>
      </c>
      <c r="G137" s="48"/>
      <c r="H137" s="49">
        <v>0.22083333333333333</v>
      </c>
      <c r="I137" s="49">
        <v>0.87013888888888891</v>
      </c>
    </row>
    <row r="138" spans="1:9" ht="23.4" x14ac:dyDescent="0.25">
      <c r="A138" s="47" t="s">
        <v>176</v>
      </c>
      <c r="B138" s="48"/>
      <c r="C138" s="48" t="s">
        <v>753</v>
      </c>
      <c r="D138" s="48" t="s">
        <v>754</v>
      </c>
      <c r="E138" s="48" t="s">
        <v>755</v>
      </c>
      <c r="F138" s="48" t="s">
        <v>756</v>
      </c>
      <c r="G138" s="48"/>
      <c r="H138" s="49">
        <v>0.21944444444444444</v>
      </c>
      <c r="I138" s="49">
        <v>0.87152777777777779</v>
      </c>
    </row>
    <row r="139" spans="1:9" ht="23.4" x14ac:dyDescent="0.25">
      <c r="A139" s="47" t="s">
        <v>177</v>
      </c>
      <c r="B139" s="48"/>
      <c r="C139" s="48" t="s">
        <v>757</v>
      </c>
      <c r="D139" s="48" t="s">
        <v>758</v>
      </c>
      <c r="E139" s="48" t="s">
        <v>759</v>
      </c>
      <c r="F139" s="48" t="s">
        <v>760</v>
      </c>
      <c r="G139" s="48"/>
      <c r="H139" s="49">
        <v>0.21805555555555556</v>
      </c>
      <c r="I139" s="49">
        <v>0.87291666666666667</v>
      </c>
    </row>
    <row r="140" spans="1:9" ht="23.4" x14ac:dyDescent="0.25">
      <c r="A140" s="47" t="s">
        <v>178</v>
      </c>
      <c r="B140" s="48"/>
      <c r="C140" s="48" t="s">
        <v>761</v>
      </c>
      <c r="D140" s="48" t="s">
        <v>762</v>
      </c>
      <c r="E140" s="48" t="s">
        <v>763</v>
      </c>
      <c r="F140" s="48"/>
      <c r="G140" s="48"/>
      <c r="H140" s="49">
        <v>0.21666666666666667</v>
      </c>
      <c r="I140" s="49">
        <v>0.87430555555555556</v>
      </c>
    </row>
    <row r="141" spans="1:9" ht="23.4" x14ac:dyDescent="0.25">
      <c r="A141" s="47" t="s">
        <v>179</v>
      </c>
      <c r="B141" s="48" t="s">
        <v>198</v>
      </c>
      <c r="C141" s="48" t="s">
        <v>764</v>
      </c>
      <c r="D141" s="48" t="s">
        <v>765</v>
      </c>
      <c r="E141" s="48" t="s">
        <v>766</v>
      </c>
      <c r="F141" s="48"/>
      <c r="G141" s="48"/>
      <c r="H141" s="49">
        <v>0.21458333333333335</v>
      </c>
      <c r="I141" s="49">
        <v>0.87569444444444444</v>
      </c>
    </row>
    <row r="142" spans="1:9" ht="23.4" x14ac:dyDescent="0.25">
      <c r="A142" s="47" t="s">
        <v>180</v>
      </c>
      <c r="B142" s="48" t="s">
        <v>767</v>
      </c>
      <c r="C142" s="48" t="s">
        <v>768</v>
      </c>
      <c r="D142" s="48" t="s">
        <v>769</v>
      </c>
      <c r="E142" s="48" t="s">
        <v>770</v>
      </c>
      <c r="F142" s="48"/>
      <c r="G142" s="48" t="s">
        <v>7</v>
      </c>
      <c r="H142" s="49">
        <v>0.21319444444444444</v>
      </c>
      <c r="I142" s="49">
        <v>0.87708333333333333</v>
      </c>
    </row>
    <row r="143" spans="1:9" ht="23.4" x14ac:dyDescent="0.25">
      <c r="A143" s="47" t="s">
        <v>181</v>
      </c>
      <c r="B143" s="48" t="s">
        <v>771</v>
      </c>
      <c r="C143" s="48" t="s">
        <v>772</v>
      </c>
      <c r="D143" s="48" t="s">
        <v>200</v>
      </c>
      <c r="E143" s="48" t="s">
        <v>773</v>
      </c>
      <c r="F143" s="48"/>
      <c r="G143" s="48"/>
      <c r="H143" s="49">
        <v>0.21180555555555555</v>
      </c>
      <c r="I143" s="49">
        <v>0.87847222222222221</v>
      </c>
    </row>
    <row r="144" spans="1:9" ht="23.4" x14ac:dyDescent="0.25">
      <c r="A144" s="47" t="s">
        <v>182</v>
      </c>
      <c r="B144" s="48" t="s">
        <v>774</v>
      </c>
      <c r="C144" s="48" t="s">
        <v>240</v>
      </c>
      <c r="D144" s="48" t="s">
        <v>775</v>
      </c>
      <c r="E144" s="48" t="s">
        <v>776</v>
      </c>
      <c r="F144" s="48"/>
      <c r="G144" s="48"/>
      <c r="H144" s="49">
        <v>0.20972222222222223</v>
      </c>
      <c r="I144" s="49">
        <v>0.88055555555555554</v>
      </c>
    </row>
    <row r="145" spans="1:9" ht="23.4" x14ac:dyDescent="0.25">
      <c r="A145" s="47" t="s">
        <v>183</v>
      </c>
      <c r="B145" s="48" t="s">
        <v>777</v>
      </c>
      <c r="C145" s="48" t="s">
        <v>778</v>
      </c>
      <c r="D145" s="48" t="s">
        <v>779</v>
      </c>
      <c r="E145" s="48" t="s">
        <v>780</v>
      </c>
      <c r="F145" s="48"/>
      <c r="G145" s="48"/>
      <c r="H145" s="49">
        <v>0.20833333333333334</v>
      </c>
      <c r="I145" s="49">
        <v>0.88194444444444453</v>
      </c>
    </row>
    <row r="146" spans="1:9" ht="23.4" x14ac:dyDescent="0.25">
      <c r="A146" s="47" t="s">
        <v>101</v>
      </c>
      <c r="B146" s="48" t="s">
        <v>242</v>
      </c>
      <c r="C146" s="48" t="s">
        <v>781</v>
      </c>
      <c r="D146" s="48" t="s">
        <v>782</v>
      </c>
      <c r="E146" s="48" t="s">
        <v>783</v>
      </c>
      <c r="F146" s="48"/>
      <c r="G146" s="48"/>
      <c r="H146" s="49">
        <v>0.20694444444444446</v>
      </c>
      <c r="I146" s="49">
        <v>0.8833333333333333</v>
      </c>
    </row>
    <row r="147" spans="1:9" ht="23.4" x14ac:dyDescent="0.25">
      <c r="A147" s="47" t="s">
        <v>102</v>
      </c>
      <c r="B147" s="48" t="s">
        <v>784</v>
      </c>
      <c r="C147" s="48" t="s">
        <v>785</v>
      </c>
      <c r="D147" s="48" t="s">
        <v>786</v>
      </c>
      <c r="E147" s="48" t="s">
        <v>787</v>
      </c>
      <c r="F147" s="48"/>
      <c r="G147" s="48"/>
      <c r="H147" s="49">
        <v>0.20555555555555557</v>
      </c>
      <c r="I147" s="49">
        <v>0.8847222222222223</v>
      </c>
    </row>
    <row r="148" spans="1:9" ht="23.4" x14ac:dyDescent="0.25">
      <c r="A148" s="47" t="s">
        <v>103</v>
      </c>
      <c r="B148" s="48" t="s">
        <v>788</v>
      </c>
      <c r="C148" s="48" t="s">
        <v>789</v>
      </c>
      <c r="D148" s="48" t="s">
        <v>790</v>
      </c>
      <c r="E148" s="48"/>
      <c r="F148" s="48"/>
      <c r="G148" s="48"/>
      <c r="H148" s="49">
        <v>0.20416666666666669</v>
      </c>
      <c r="I148" s="49">
        <v>0.88611111111111107</v>
      </c>
    </row>
    <row r="149" spans="1:9" ht="23.4" x14ac:dyDescent="0.25">
      <c r="A149" s="47" t="s">
        <v>104</v>
      </c>
      <c r="B149" s="48"/>
      <c r="C149" s="48" t="s">
        <v>791</v>
      </c>
      <c r="D149" s="48" t="s">
        <v>792</v>
      </c>
      <c r="E149" s="48" t="s">
        <v>793</v>
      </c>
      <c r="F149" s="48" t="s">
        <v>794</v>
      </c>
      <c r="G149" s="48" t="s">
        <v>14</v>
      </c>
      <c r="H149" s="49">
        <v>0.20277777777777781</v>
      </c>
      <c r="I149" s="49">
        <v>0.88750000000000007</v>
      </c>
    </row>
    <row r="150" spans="1:9" ht="23.4" x14ac:dyDescent="0.25">
      <c r="A150" s="47" t="s">
        <v>105</v>
      </c>
      <c r="B150" s="48"/>
      <c r="C150" s="48" t="s">
        <v>795</v>
      </c>
      <c r="D150" s="48" t="s">
        <v>796</v>
      </c>
      <c r="E150" s="48" t="s">
        <v>797</v>
      </c>
      <c r="F150" s="48" t="s">
        <v>798</v>
      </c>
      <c r="G150" s="48"/>
      <c r="H150" s="49">
        <v>0.20138888888888887</v>
      </c>
      <c r="I150" s="49">
        <v>0.88888888888888884</v>
      </c>
    </row>
    <row r="151" spans="1:9" ht="23.4" x14ac:dyDescent="0.25">
      <c r="A151" s="47" t="s">
        <v>106</v>
      </c>
      <c r="B151" s="48"/>
      <c r="C151" s="48" t="s">
        <v>799</v>
      </c>
      <c r="D151" s="48" t="s">
        <v>800</v>
      </c>
      <c r="E151" s="48" t="s">
        <v>801</v>
      </c>
      <c r="F151" s="48" t="s">
        <v>802</v>
      </c>
      <c r="G151" s="48"/>
      <c r="H151" s="49">
        <v>0.19999999999999998</v>
      </c>
      <c r="I151" s="49">
        <v>0.89027777777777783</v>
      </c>
    </row>
    <row r="152" spans="1:9" ht="23.4" x14ac:dyDescent="0.25">
      <c r="A152" s="47" t="s">
        <v>107</v>
      </c>
      <c r="B152" s="48"/>
      <c r="C152" s="48" t="s">
        <v>803</v>
      </c>
      <c r="D152" s="48" t="s">
        <v>804</v>
      </c>
      <c r="E152" s="48" t="s">
        <v>805</v>
      </c>
      <c r="F152" s="48" t="s">
        <v>806</v>
      </c>
      <c r="G152" s="48"/>
      <c r="H152" s="49">
        <v>0.1986111111111111</v>
      </c>
      <c r="I152" s="49">
        <v>0.89166666666666661</v>
      </c>
    </row>
    <row r="153" spans="1:9" ht="23.4" x14ac:dyDescent="0.25">
      <c r="A153" s="47" t="s">
        <v>108</v>
      </c>
      <c r="B153" s="48"/>
      <c r="C153" s="48" t="s">
        <v>807</v>
      </c>
      <c r="D153" s="48" t="s">
        <v>808</v>
      </c>
      <c r="E153" s="48" t="s">
        <v>809</v>
      </c>
      <c r="F153" s="48"/>
      <c r="G153" s="48"/>
      <c r="H153" s="49">
        <v>0.19722222222222222</v>
      </c>
      <c r="I153" s="49">
        <v>0.8930555555555556</v>
      </c>
    </row>
    <row r="154" spans="1:9" ht="23.4" x14ac:dyDescent="0.25">
      <c r="A154" s="47" t="s">
        <v>109</v>
      </c>
      <c r="B154" s="48" t="s">
        <v>810</v>
      </c>
      <c r="C154" s="48" t="s">
        <v>811</v>
      </c>
      <c r="D154" s="48" t="s">
        <v>812</v>
      </c>
      <c r="E154" s="48" t="s">
        <v>813</v>
      </c>
      <c r="F154" s="48"/>
      <c r="G154" s="48"/>
      <c r="H154" s="49">
        <v>0.19583333333333333</v>
      </c>
      <c r="I154" s="49">
        <v>0.89444444444444438</v>
      </c>
    </row>
    <row r="155" spans="1:9" ht="23.4" x14ac:dyDescent="0.25">
      <c r="A155" s="47" t="s">
        <v>110</v>
      </c>
      <c r="B155" s="48" t="s">
        <v>814</v>
      </c>
      <c r="C155" s="48" t="s">
        <v>815</v>
      </c>
      <c r="D155" s="48" t="s">
        <v>816</v>
      </c>
      <c r="E155" s="48" t="s">
        <v>817</v>
      </c>
      <c r="F155" s="48"/>
      <c r="G155" s="48"/>
      <c r="H155" s="49">
        <v>0.19513888888888889</v>
      </c>
      <c r="I155" s="49">
        <v>0.89583333333333337</v>
      </c>
    </row>
    <row r="156" spans="1:9" ht="23.4" x14ac:dyDescent="0.25">
      <c r="A156" s="47" t="s">
        <v>111</v>
      </c>
      <c r="B156" s="48" t="s">
        <v>818</v>
      </c>
      <c r="C156" s="48" t="s">
        <v>819</v>
      </c>
      <c r="D156" s="48" t="s">
        <v>820</v>
      </c>
      <c r="E156" s="48" t="s">
        <v>821</v>
      </c>
      <c r="F156" s="48"/>
      <c r="G156" s="48"/>
      <c r="H156" s="49">
        <v>0.19375000000000001</v>
      </c>
      <c r="I156" s="49">
        <v>0.8965277777777777</v>
      </c>
    </row>
    <row r="157" spans="1:9" ht="23.4" x14ac:dyDescent="0.25">
      <c r="A157" s="47" t="s">
        <v>112</v>
      </c>
      <c r="B157" s="48" t="s">
        <v>718</v>
      </c>
      <c r="C157" s="48" t="s">
        <v>822</v>
      </c>
      <c r="D157" s="48" t="s">
        <v>823</v>
      </c>
      <c r="E157" s="48" t="s">
        <v>824</v>
      </c>
      <c r="F157" s="48"/>
      <c r="G157" s="48" t="s">
        <v>23</v>
      </c>
      <c r="H157" s="49">
        <v>0.19236111111111112</v>
      </c>
      <c r="I157" s="49">
        <v>0.8979166666666667</v>
      </c>
    </row>
    <row r="158" spans="1:9" ht="23.4" x14ac:dyDescent="0.25">
      <c r="A158" s="47" t="s">
        <v>113</v>
      </c>
      <c r="B158" s="48" t="s">
        <v>825</v>
      </c>
      <c r="C158" s="48" t="s">
        <v>826</v>
      </c>
      <c r="D158" s="48" t="s">
        <v>827</v>
      </c>
      <c r="E158" s="48" t="s">
        <v>828</v>
      </c>
      <c r="F158" s="48"/>
      <c r="G158" s="48"/>
      <c r="H158" s="49">
        <v>0.19097222222222221</v>
      </c>
      <c r="I158" s="49">
        <v>0.89930555555555547</v>
      </c>
    </row>
    <row r="159" spans="1:9" ht="23.4" x14ac:dyDescent="0.25">
      <c r="A159" s="47" t="s">
        <v>114</v>
      </c>
      <c r="B159" s="48" t="s">
        <v>829</v>
      </c>
      <c r="C159" s="48" t="s">
        <v>830</v>
      </c>
      <c r="D159" s="48" t="s">
        <v>831</v>
      </c>
      <c r="E159" s="48" t="s">
        <v>832</v>
      </c>
      <c r="F159" s="48"/>
      <c r="G159" s="48"/>
      <c r="H159" s="49">
        <v>0.19027777777777777</v>
      </c>
      <c r="I159" s="49">
        <v>0.90069444444444446</v>
      </c>
    </row>
    <row r="160" spans="1:9" ht="23.4" x14ac:dyDescent="0.25">
      <c r="A160" s="47" t="s">
        <v>115</v>
      </c>
      <c r="B160" s="48" t="s">
        <v>236</v>
      </c>
      <c r="C160" s="48" t="s">
        <v>833</v>
      </c>
      <c r="D160" s="48" t="s">
        <v>834</v>
      </c>
      <c r="E160" s="48" t="s">
        <v>835</v>
      </c>
      <c r="F160" s="48"/>
      <c r="G160" s="48"/>
      <c r="H160" s="49">
        <v>0.18888888888888888</v>
      </c>
      <c r="I160" s="49">
        <v>0.90138888888888891</v>
      </c>
    </row>
    <row r="161" spans="1:9" ht="23.4" x14ac:dyDescent="0.25">
      <c r="A161" s="47" t="s">
        <v>116</v>
      </c>
      <c r="B161" s="48" t="s">
        <v>836</v>
      </c>
      <c r="C161" s="48" t="s">
        <v>837</v>
      </c>
      <c r="D161" s="48" t="s">
        <v>838</v>
      </c>
      <c r="E161" s="48" t="s">
        <v>839</v>
      </c>
      <c r="F161" s="48"/>
      <c r="G161" s="48"/>
      <c r="H161" s="49">
        <v>0.1875</v>
      </c>
      <c r="I161" s="49">
        <v>0.90277777777777779</v>
      </c>
    </row>
    <row r="162" spans="1:9" ht="23.4" x14ac:dyDescent="0.25">
      <c r="A162" s="47" t="s">
        <v>117</v>
      </c>
      <c r="B162" s="48" t="s">
        <v>840</v>
      </c>
      <c r="C162" s="48" t="s">
        <v>841</v>
      </c>
      <c r="D162" s="48" t="s">
        <v>421</v>
      </c>
      <c r="E162" s="48" t="s">
        <v>842</v>
      </c>
      <c r="F162" s="48"/>
      <c r="G162" s="48"/>
      <c r="H162" s="49">
        <v>0.18680555555555556</v>
      </c>
      <c r="I162" s="49">
        <v>0.90416666666666667</v>
      </c>
    </row>
    <row r="163" spans="1:9" ht="23.4" x14ac:dyDescent="0.25">
      <c r="A163" s="47" t="s">
        <v>118</v>
      </c>
      <c r="B163" s="48" t="s">
        <v>843</v>
      </c>
      <c r="C163" s="48" t="s">
        <v>844</v>
      </c>
      <c r="D163" s="48" t="s">
        <v>845</v>
      </c>
      <c r="E163" s="48" t="s">
        <v>846</v>
      </c>
      <c r="F163" s="48"/>
      <c r="G163" s="48"/>
      <c r="H163" s="49">
        <v>0.18541666666666667</v>
      </c>
      <c r="I163" s="49">
        <v>0.90555555555555556</v>
      </c>
    </row>
    <row r="164" spans="1:9" ht="23.4" x14ac:dyDescent="0.25">
      <c r="A164" s="47" t="s">
        <v>119</v>
      </c>
      <c r="B164" s="48" t="s">
        <v>847</v>
      </c>
      <c r="C164" s="48" t="s">
        <v>848</v>
      </c>
      <c r="D164" s="48" t="s">
        <v>849</v>
      </c>
      <c r="E164" s="48"/>
      <c r="F164" s="48"/>
      <c r="G164" s="48"/>
      <c r="H164" s="49">
        <v>0.18472222222222223</v>
      </c>
      <c r="I164" s="49">
        <v>0.90625</v>
      </c>
    </row>
    <row r="165" spans="1:9" ht="23.4" x14ac:dyDescent="0.25">
      <c r="A165" s="47" t="s">
        <v>120</v>
      </c>
      <c r="B165" s="48"/>
      <c r="C165" s="48" t="s">
        <v>850</v>
      </c>
      <c r="D165" s="48" t="s">
        <v>851</v>
      </c>
      <c r="E165" s="48" t="s">
        <v>852</v>
      </c>
      <c r="F165" s="48" t="s">
        <v>853</v>
      </c>
      <c r="G165" s="48" t="s">
        <v>31</v>
      </c>
      <c r="H165" s="49">
        <v>0.18402777777777779</v>
      </c>
      <c r="I165" s="49">
        <v>0.90763888888888899</v>
      </c>
    </row>
    <row r="166" spans="1:9" ht="23.4" x14ac:dyDescent="0.25">
      <c r="A166" s="47" t="s">
        <v>121</v>
      </c>
      <c r="B166" s="48"/>
      <c r="C166" s="48" t="s">
        <v>854</v>
      </c>
      <c r="D166" s="48" t="s">
        <v>257</v>
      </c>
      <c r="E166" s="48" t="s">
        <v>855</v>
      </c>
      <c r="F166" s="48" t="s">
        <v>856</v>
      </c>
      <c r="G166" s="48"/>
      <c r="H166" s="49">
        <v>0.18333333333333335</v>
      </c>
      <c r="I166" s="49">
        <v>0.90833333333333333</v>
      </c>
    </row>
    <row r="167" spans="1:9" ht="23.4" x14ac:dyDescent="0.25">
      <c r="A167" s="47" t="s">
        <v>166</v>
      </c>
      <c r="B167" s="48"/>
      <c r="C167" s="48" t="s">
        <v>857</v>
      </c>
      <c r="D167" s="48" t="s">
        <v>858</v>
      </c>
      <c r="E167" s="48" t="s">
        <v>859</v>
      </c>
      <c r="F167" s="48" t="s">
        <v>860</v>
      </c>
      <c r="G167" s="48"/>
      <c r="H167" s="49">
        <v>0.18194444444444444</v>
      </c>
      <c r="I167" s="49">
        <v>0.90972222222222221</v>
      </c>
    </row>
    <row r="168" spans="1:9" x14ac:dyDescent="0.25">
      <c r="A168" s="14"/>
    </row>
    <row r="169" spans="1:9" ht="22.8" x14ac:dyDescent="0.4">
      <c r="A169" s="45">
        <v>42522</v>
      </c>
    </row>
    <row r="170" spans="1:9" x14ac:dyDescent="0.25">
      <c r="A170" s="46" t="s">
        <v>1</v>
      </c>
      <c r="B170" s="46" t="s">
        <v>2</v>
      </c>
      <c r="C170" s="46" t="s">
        <v>3</v>
      </c>
      <c r="D170" s="46" t="s">
        <v>2</v>
      </c>
      <c r="E170" s="46" t="s">
        <v>3</v>
      </c>
      <c r="F170" s="46" t="s">
        <v>2</v>
      </c>
      <c r="G170" s="46" t="s">
        <v>4</v>
      </c>
      <c r="H170" s="46" t="s">
        <v>5</v>
      </c>
      <c r="I170" s="46" t="s">
        <v>6</v>
      </c>
    </row>
    <row r="171" spans="1:9" ht="23.4" x14ac:dyDescent="0.25">
      <c r="A171" s="47" t="s">
        <v>189</v>
      </c>
      <c r="B171" s="48"/>
      <c r="C171" s="48" t="s">
        <v>861</v>
      </c>
      <c r="D171" s="48" t="s">
        <v>862</v>
      </c>
      <c r="E171" s="48" t="s">
        <v>863</v>
      </c>
      <c r="F171" s="48" t="s">
        <v>864</v>
      </c>
      <c r="G171" s="48"/>
      <c r="H171" s="49">
        <v>0.18124999999999999</v>
      </c>
      <c r="I171" s="49">
        <v>0.91041666666666676</v>
      </c>
    </row>
    <row r="172" spans="1:9" ht="23.4" x14ac:dyDescent="0.25">
      <c r="A172" s="47" t="s">
        <v>190</v>
      </c>
      <c r="B172" s="48"/>
      <c r="C172" s="48" t="s">
        <v>865</v>
      </c>
      <c r="D172" s="48" t="s">
        <v>866</v>
      </c>
      <c r="E172" s="48" t="s">
        <v>867</v>
      </c>
      <c r="F172" s="48"/>
      <c r="G172" s="48"/>
      <c r="H172" s="49">
        <v>0.18055555555555555</v>
      </c>
      <c r="I172" s="49">
        <v>0.91180555555555554</v>
      </c>
    </row>
    <row r="173" spans="1:9" ht="23.4" x14ac:dyDescent="0.25">
      <c r="A173" s="47" t="s">
        <v>191</v>
      </c>
      <c r="B173" s="48" t="s">
        <v>868</v>
      </c>
      <c r="C173" s="48" t="s">
        <v>869</v>
      </c>
      <c r="D173" s="48" t="s">
        <v>870</v>
      </c>
      <c r="E173" s="48" t="s">
        <v>871</v>
      </c>
      <c r="F173" s="48"/>
      <c r="G173" s="48"/>
      <c r="H173" s="49">
        <v>0.17986111111111111</v>
      </c>
      <c r="I173" s="49">
        <v>0.91249999999999998</v>
      </c>
    </row>
    <row r="174" spans="1:9" ht="23.4" x14ac:dyDescent="0.25">
      <c r="A174" s="47" t="s">
        <v>192</v>
      </c>
      <c r="B174" s="48" t="s">
        <v>872</v>
      </c>
      <c r="C174" s="48" t="s">
        <v>873</v>
      </c>
      <c r="D174" s="48" t="s">
        <v>301</v>
      </c>
      <c r="E174" s="48" t="s">
        <v>874</v>
      </c>
      <c r="F174" s="48"/>
      <c r="G174" s="48"/>
      <c r="H174" s="49">
        <v>0.17916666666666667</v>
      </c>
      <c r="I174" s="49">
        <v>0.91319444444444453</v>
      </c>
    </row>
    <row r="175" spans="1:9" ht="23.4" x14ac:dyDescent="0.25">
      <c r="A175" s="47" t="s">
        <v>193</v>
      </c>
      <c r="B175" s="48" t="s">
        <v>875</v>
      </c>
      <c r="C175" s="48" t="s">
        <v>260</v>
      </c>
      <c r="D175" s="48" t="s">
        <v>876</v>
      </c>
      <c r="E175" s="48" t="s">
        <v>308</v>
      </c>
      <c r="F175" s="48"/>
      <c r="G175" s="48" t="s">
        <v>7</v>
      </c>
      <c r="H175" s="49">
        <v>0.17847222222222223</v>
      </c>
      <c r="I175" s="49">
        <v>0.91388888888888886</v>
      </c>
    </row>
    <row r="176" spans="1:9" ht="23.4" x14ac:dyDescent="0.25">
      <c r="A176" s="47" t="s">
        <v>194</v>
      </c>
      <c r="B176" s="48" t="s">
        <v>877</v>
      </c>
      <c r="C176" s="48" t="s">
        <v>878</v>
      </c>
      <c r="D176" s="48" t="s">
        <v>879</v>
      </c>
      <c r="E176" s="48" t="s">
        <v>880</v>
      </c>
      <c r="F176" s="48"/>
      <c r="G176" s="48"/>
      <c r="H176" s="49">
        <v>0.17777777777777778</v>
      </c>
      <c r="I176" s="49">
        <v>0.91527777777777775</v>
      </c>
    </row>
    <row r="177" spans="1:9" ht="23.4" x14ac:dyDescent="0.25">
      <c r="A177" s="47" t="s">
        <v>195</v>
      </c>
      <c r="B177" s="48" t="s">
        <v>881</v>
      </c>
      <c r="C177" s="48" t="s">
        <v>882</v>
      </c>
      <c r="D177" s="48" t="s">
        <v>883</v>
      </c>
      <c r="E177" s="48" t="s">
        <v>884</v>
      </c>
      <c r="F177" s="48"/>
      <c r="G177" s="48"/>
      <c r="H177" s="49">
        <v>0.17708333333333334</v>
      </c>
      <c r="I177" s="49">
        <v>0.9159722222222223</v>
      </c>
    </row>
    <row r="178" spans="1:9" ht="23.4" x14ac:dyDescent="0.25">
      <c r="A178" s="47" t="s">
        <v>196</v>
      </c>
      <c r="B178" s="48" t="s">
        <v>281</v>
      </c>
      <c r="C178" s="48" t="s">
        <v>885</v>
      </c>
      <c r="D178" s="48" t="s">
        <v>886</v>
      </c>
      <c r="E178" s="48" t="s">
        <v>887</v>
      </c>
      <c r="F178" s="48"/>
      <c r="G178" s="48"/>
      <c r="H178" s="49">
        <v>0.17708333333333334</v>
      </c>
      <c r="I178" s="49">
        <v>0.91666666666666663</v>
      </c>
    </row>
    <row r="179" spans="1:9" ht="23.4" x14ac:dyDescent="0.25">
      <c r="A179" s="47" t="s">
        <v>197</v>
      </c>
      <c r="B179" s="48" t="s">
        <v>888</v>
      </c>
      <c r="C179" s="48" t="s">
        <v>889</v>
      </c>
      <c r="D179" s="48" t="s">
        <v>890</v>
      </c>
      <c r="E179" s="48" t="s">
        <v>220</v>
      </c>
      <c r="F179" s="48"/>
      <c r="G179" s="48"/>
      <c r="H179" s="49">
        <v>0.1763888888888889</v>
      </c>
      <c r="I179" s="49">
        <v>0.91736111111111107</v>
      </c>
    </row>
    <row r="180" spans="1:9" ht="23.4" x14ac:dyDescent="0.25">
      <c r="A180" s="47" t="s">
        <v>13</v>
      </c>
      <c r="B180" s="48" t="s">
        <v>891</v>
      </c>
      <c r="C180" s="48" t="s">
        <v>892</v>
      </c>
      <c r="D180" s="48" t="s">
        <v>893</v>
      </c>
      <c r="E180" s="48"/>
      <c r="F180" s="48"/>
      <c r="G180" s="48"/>
      <c r="H180" s="49">
        <v>0.1763888888888889</v>
      </c>
      <c r="I180" s="49">
        <v>0.91805555555555562</v>
      </c>
    </row>
    <row r="181" spans="1:9" ht="23.4" x14ac:dyDescent="0.25">
      <c r="A181" s="47" t="s">
        <v>15</v>
      </c>
      <c r="B181" s="48"/>
      <c r="C181" s="48" t="s">
        <v>894</v>
      </c>
      <c r="D181" s="48" t="s">
        <v>895</v>
      </c>
      <c r="E181" s="48" t="s">
        <v>896</v>
      </c>
      <c r="F181" s="48" t="s">
        <v>897</v>
      </c>
      <c r="G181" s="48"/>
      <c r="H181" s="49">
        <v>0.17569444444444446</v>
      </c>
      <c r="I181" s="49">
        <v>0.91875000000000007</v>
      </c>
    </row>
    <row r="182" spans="1:9" ht="23.4" x14ac:dyDescent="0.25">
      <c r="A182" s="47" t="s">
        <v>16</v>
      </c>
      <c r="B182" s="48"/>
      <c r="C182" s="48" t="s">
        <v>898</v>
      </c>
      <c r="D182" s="48" t="s">
        <v>899</v>
      </c>
      <c r="E182" s="48" t="s">
        <v>900</v>
      </c>
      <c r="F182" s="48" t="s">
        <v>901</v>
      </c>
      <c r="G182" s="48" t="s">
        <v>14</v>
      </c>
      <c r="H182" s="49">
        <v>0.17569444444444446</v>
      </c>
      <c r="I182" s="49">
        <v>0.91875000000000007</v>
      </c>
    </row>
    <row r="183" spans="1:9" ht="23.4" x14ac:dyDescent="0.25">
      <c r="A183" s="47" t="s">
        <v>17</v>
      </c>
      <c r="B183" s="48"/>
      <c r="C183" s="48" t="s">
        <v>902</v>
      </c>
      <c r="D183" s="48" t="s">
        <v>903</v>
      </c>
      <c r="E183" s="48" t="s">
        <v>904</v>
      </c>
      <c r="F183" s="48" t="s">
        <v>905</v>
      </c>
      <c r="G183" s="48"/>
      <c r="H183" s="49">
        <v>0.17500000000000002</v>
      </c>
      <c r="I183" s="49">
        <v>0.9194444444444444</v>
      </c>
    </row>
    <row r="184" spans="1:9" ht="23.4" x14ac:dyDescent="0.25">
      <c r="A184" s="47" t="s">
        <v>18</v>
      </c>
      <c r="B184" s="48"/>
      <c r="C184" s="48" t="s">
        <v>906</v>
      </c>
      <c r="D184" s="48" t="s">
        <v>907</v>
      </c>
      <c r="E184" s="48" t="s">
        <v>908</v>
      </c>
      <c r="F184" s="48" t="s">
        <v>909</v>
      </c>
      <c r="G184" s="48"/>
      <c r="H184" s="49">
        <v>0.17500000000000002</v>
      </c>
      <c r="I184" s="49">
        <v>0.92013888888888884</v>
      </c>
    </row>
    <row r="185" spans="1:9" ht="23.4" x14ac:dyDescent="0.25">
      <c r="A185" s="47" t="s">
        <v>19</v>
      </c>
      <c r="B185" s="48"/>
      <c r="C185" s="48" t="s">
        <v>910</v>
      </c>
      <c r="D185" s="48" t="s">
        <v>911</v>
      </c>
      <c r="E185" s="48" t="s">
        <v>912</v>
      </c>
      <c r="F185" s="48" t="s">
        <v>913</v>
      </c>
      <c r="G185" s="48"/>
      <c r="H185" s="49">
        <v>0.17500000000000002</v>
      </c>
      <c r="I185" s="49">
        <v>0.92013888888888884</v>
      </c>
    </row>
    <row r="186" spans="1:9" ht="23.4" x14ac:dyDescent="0.25">
      <c r="A186" s="47" t="s">
        <v>20</v>
      </c>
      <c r="B186" s="48"/>
      <c r="C186" s="48" t="s">
        <v>914</v>
      </c>
      <c r="D186" s="48" t="s">
        <v>915</v>
      </c>
      <c r="E186" s="48" t="s">
        <v>916</v>
      </c>
      <c r="F186" s="48"/>
      <c r="G186" s="48"/>
      <c r="H186" s="49">
        <v>0.17500000000000002</v>
      </c>
      <c r="I186" s="49">
        <v>0.92083333333333339</v>
      </c>
    </row>
    <row r="187" spans="1:9" ht="23.4" x14ac:dyDescent="0.25">
      <c r="A187" s="47" t="s">
        <v>21</v>
      </c>
      <c r="B187" s="48" t="s">
        <v>917</v>
      </c>
      <c r="C187" s="48" t="s">
        <v>918</v>
      </c>
      <c r="D187" s="48" t="s">
        <v>919</v>
      </c>
      <c r="E187" s="48" t="s">
        <v>920</v>
      </c>
      <c r="F187" s="48"/>
      <c r="G187" s="48"/>
      <c r="H187" s="49">
        <v>0.17430555555555557</v>
      </c>
      <c r="I187" s="49">
        <v>0.92083333333333339</v>
      </c>
    </row>
    <row r="188" spans="1:9" ht="23.4" x14ac:dyDescent="0.25">
      <c r="A188" s="47" t="s">
        <v>22</v>
      </c>
      <c r="B188" s="48" t="s">
        <v>814</v>
      </c>
      <c r="C188" s="48" t="s">
        <v>921</v>
      </c>
      <c r="D188" s="48" t="s">
        <v>922</v>
      </c>
      <c r="E188" s="48" t="s">
        <v>923</v>
      </c>
      <c r="F188" s="48"/>
      <c r="G188" s="48"/>
      <c r="H188" s="49">
        <v>0.17430555555555557</v>
      </c>
      <c r="I188" s="49">
        <v>0.92152777777777783</v>
      </c>
    </row>
    <row r="189" spans="1:9" ht="23.4" x14ac:dyDescent="0.25">
      <c r="A189" s="47" t="s">
        <v>24</v>
      </c>
      <c r="B189" s="48" t="s">
        <v>924</v>
      </c>
      <c r="C189" s="48" t="s">
        <v>925</v>
      </c>
      <c r="D189" s="48" t="s">
        <v>926</v>
      </c>
      <c r="E189" s="48" t="s">
        <v>927</v>
      </c>
      <c r="F189" s="48"/>
      <c r="G189" s="48"/>
      <c r="H189" s="49">
        <v>0.17430555555555557</v>
      </c>
      <c r="I189" s="49">
        <v>0.92152777777777783</v>
      </c>
    </row>
    <row r="190" spans="1:9" ht="23.4" x14ac:dyDescent="0.25">
      <c r="A190" s="47" t="s">
        <v>25</v>
      </c>
      <c r="B190" s="48" t="s">
        <v>928</v>
      </c>
      <c r="C190" s="48" t="s">
        <v>929</v>
      </c>
      <c r="D190" s="48" t="s">
        <v>930</v>
      </c>
      <c r="E190" s="48" t="s">
        <v>931</v>
      </c>
      <c r="F190" s="48"/>
      <c r="G190" s="48" t="s">
        <v>23</v>
      </c>
      <c r="H190" s="49">
        <v>0.17500000000000002</v>
      </c>
      <c r="I190" s="49">
        <v>0.92152777777777783</v>
      </c>
    </row>
    <row r="191" spans="1:9" ht="23.4" x14ac:dyDescent="0.25">
      <c r="A191" s="47" t="s">
        <v>26</v>
      </c>
      <c r="B191" s="48" t="s">
        <v>932</v>
      </c>
      <c r="C191" s="48" t="s">
        <v>933</v>
      </c>
      <c r="D191" s="48" t="s">
        <v>934</v>
      </c>
      <c r="E191" s="48" t="s">
        <v>935</v>
      </c>
      <c r="F191" s="48"/>
      <c r="G191" s="48"/>
      <c r="H191" s="49">
        <v>0.17500000000000002</v>
      </c>
      <c r="I191" s="49">
        <v>0.92222222222222217</v>
      </c>
    </row>
    <row r="192" spans="1:9" ht="23.4" x14ac:dyDescent="0.25">
      <c r="A192" s="47" t="s">
        <v>27</v>
      </c>
      <c r="B192" s="48" t="s">
        <v>936</v>
      </c>
      <c r="C192" s="48" t="s">
        <v>937</v>
      </c>
      <c r="D192" s="48" t="s">
        <v>938</v>
      </c>
      <c r="E192" s="48" t="s">
        <v>939</v>
      </c>
      <c r="F192" s="48"/>
      <c r="G192" s="48"/>
      <c r="H192" s="49">
        <v>0.17500000000000002</v>
      </c>
      <c r="I192" s="49">
        <v>0.92222222222222217</v>
      </c>
    </row>
    <row r="193" spans="1:9" ht="23.4" x14ac:dyDescent="0.25">
      <c r="A193" s="47" t="s">
        <v>28</v>
      </c>
      <c r="B193" s="48" t="s">
        <v>940</v>
      </c>
      <c r="C193" s="48" t="s">
        <v>941</v>
      </c>
      <c r="D193" s="48" t="s">
        <v>942</v>
      </c>
      <c r="E193" s="48" t="s">
        <v>943</v>
      </c>
      <c r="F193" s="48"/>
      <c r="G193" s="48"/>
      <c r="H193" s="49">
        <v>0.17500000000000002</v>
      </c>
      <c r="I193" s="49">
        <v>0.92222222222222217</v>
      </c>
    </row>
    <row r="194" spans="1:9" ht="23.4" x14ac:dyDescent="0.25">
      <c r="A194" s="47" t="s">
        <v>29</v>
      </c>
      <c r="B194" s="48" t="s">
        <v>944</v>
      </c>
      <c r="C194" s="48" t="s">
        <v>945</v>
      </c>
      <c r="D194" s="48" t="s">
        <v>946</v>
      </c>
      <c r="E194" s="48" t="s">
        <v>947</v>
      </c>
      <c r="F194" s="48"/>
      <c r="G194" s="48"/>
      <c r="H194" s="49">
        <v>0.17569444444444446</v>
      </c>
      <c r="I194" s="49">
        <v>0.92222222222222217</v>
      </c>
    </row>
    <row r="195" spans="1:9" ht="23.4" x14ac:dyDescent="0.25">
      <c r="A195" s="47" t="s">
        <v>30</v>
      </c>
      <c r="B195" s="48" t="s">
        <v>948</v>
      </c>
      <c r="C195" s="48" t="s">
        <v>949</v>
      </c>
      <c r="D195" s="48" t="s">
        <v>950</v>
      </c>
      <c r="E195" s="48" t="s">
        <v>951</v>
      </c>
      <c r="F195" s="48"/>
      <c r="G195" s="48"/>
      <c r="H195" s="49">
        <v>0.17569444444444446</v>
      </c>
      <c r="I195" s="49">
        <v>0.92222222222222217</v>
      </c>
    </row>
    <row r="196" spans="1:9" ht="23.4" x14ac:dyDescent="0.25">
      <c r="A196" s="47" t="s">
        <v>32</v>
      </c>
      <c r="B196" s="48" t="s">
        <v>266</v>
      </c>
      <c r="C196" s="48" t="s">
        <v>952</v>
      </c>
      <c r="D196" s="48" t="s">
        <v>953</v>
      </c>
      <c r="E196" s="48"/>
      <c r="F196" s="48"/>
      <c r="G196" s="48"/>
      <c r="H196" s="49">
        <v>0.1763888888888889</v>
      </c>
      <c r="I196" s="49">
        <v>0.92152777777777783</v>
      </c>
    </row>
    <row r="197" spans="1:9" ht="23.4" x14ac:dyDescent="0.25">
      <c r="A197" s="47" t="s">
        <v>33</v>
      </c>
      <c r="B197" s="48"/>
      <c r="C197" s="48" t="s">
        <v>954</v>
      </c>
      <c r="D197" s="48" t="s">
        <v>955</v>
      </c>
      <c r="E197" s="48" t="s">
        <v>956</v>
      </c>
      <c r="F197" s="48" t="s">
        <v>957</v>
      </c>
      <c r="G197" s="48" t="s">
        <v>31</v>
      </c>
      <c r="H197" s="49">
        <v>0.1763888888888889</v>
      </c>
      <c r="I197" s="49">
        <v>0.92152777777777783</v>
      </c>
    </row>
    <row r="198" spans="1:9" ht="23.4" x14ac:dyDescent="0.25">
      <c r="A198" s="47" t="s">
        <v>34</v>
      </c>
      <c r="B198" s="48"/>
      <c r="C198" s="48" t="s">
        <v>958</v>
      </c>
      <c r="D198" s="48" t="s">
        <v>959</v>
      </c>
      <c r="E198" s="48" t="s">
        <v>960</v>
      </c>
      <c r="F198" s="48" t="s">
        <v>961</v>
      </c>
      <c r="G198" s="48"/>
      <c r="H198" s="49">
        <v>0.17708333333333334</v>
      </c>
      <c r="I198" s="49">
        <v>0.92152777777777783</v>
      </c>
    </row>
    <row r="199" spans="1:9" ht="23.4" x14ac:dyDescent="0.25">
      <c r="A199" s="47" t="s">
        <v>35</v>
      </c>
      <c r="B199" s="48"/>
      <c r="C199" s="48" t="s">
        <v>962</v>
      </c>
      <c r="D199" s="48" t="s">
        <v>963</v>
      </c>
      <c r="E199" s="48" t="s">
        <v>964</v>
      </c>
      <c r="F199" s="48" t="s">
        <v>965</v>
      </c>
      <c r="G199" s="48"/>
      <c r="H199" s="49">
        <v>0.17777777777777778</v>
      </c>
      <c r="I199" s="49">
        <v>0.92152777777777783</v>
      </c>
    </row>
    <row r="200" spans="1:9" ht="23.4" x14ac:dyDescent="0.25">
      <c r="A200" s="47" t="s">
        <v>36</v>
      </c>
      <c r="B200" s="48"/>
      <c r="C200" s="48" t="s">
        <v>966</v>
      </c>
      <c r="D200" s="48" t="s">
        <v>967</v>
      </c>
      <c r="E200" s="48" t="s">
        <v>968</v>
      </c>
      <c r="F200" s="48" t="s">
        <v>969</v>
      </c>
      <c r="G200" s="48"/>
      <c r="H200" s="49">
        <v>0.17847222222222223</v>
      </c>
      <c r="I200" s="49">
        <v>0.92083333333333339</v>
      </c>
    </row>
    <row r="201" spans="1:9" x14ac:dyDescent="0.25">
      <c r="A201" s="14"/>
    </row>
    <row r="202" spans="1:9" ht="22.8" x14ac:dyDescent="0.4">
      <c r="A202" s="45">
        <v>42552</v>
      </c>
    </row>
    <row r="203" spans="1:9" x14ac:dyDescent="0.25">
      <c r="A203" s="46" t="s">
        <v>1</v>
      </c>
      <c r="B203" s="46" t="s">
        <v>2</v>
      </c>
      <c r="C203" s="46" t="s">
        <v>3</v>
      </c>
      <c r="D203" s="46" t="s">
        <v>2</v>
      </c>
      <c r="E203" s="46" t="s">
        <v>3</v>
      </c>
      <c r="F203" s="46" t="s">
        <v>2</v>
      </c>
      <c r="G203" s="46" t="s">
        <v>4</v>
      </c>
      <c r="H203" s="46" t="s">
        <v>5</v>
      </c>
      <c r="I203" s="46" t="s">
        <v>6</v>
      </c>
    </row>
    <row r="204" spans="1:9" ht="23.4" x14ac:dyDescent="0.25">
      <c r="A204" s="47" t="s">
        <v>286</v>
      </c>
      <c r="B204" s="48"/>
      <c r="C204" s="48" t="s">
        <v>970</v>
      </c>
      <c r="D204" s="48" t="s">
        <v>386</v>
      </c>
      <c r="E204" s="48" t="s">
        <v>971</v>
      </c>
      <c r="F204" s="48" t="s">
        <v>972</v>
      </c>
      <c r="G204" s="48"/>
      <c r="H204" s="49">
        <v>0.17916666666666667</v>
      </c>
      <c r="I204" s="49">
        <v>0.92083333333333339</v>
      </c>
    </row>
    <row r="205" spans="1:9" ht="23.4" x14ac:dyDescent="0.25">
      <c r="A205" s="47" t="s">
        <v>287</v>
      </c>
      <c r="B205" s="48"/>
      <c r="C205" s="48" t="s">
        <v>973</v>
      </c>
      <c r="D205" s="48" t="s">
        <v>974</v>
      </c>
      <c r="E205" s="48" t="s">
        <v>305</v>
      </c>
      <c r="F205" s="48"/>
      <c r="G205" s="48"/>
      <c r="H205" s="49">
        <v>0.17916666666666667</v>
      </c>
      <c r="I205" s="49">
        <v>0.92013888888888884</v>
      </c>
    </row>
    <row r="206" spans="1:9" ht="23.4" x14ac:dyDescent="0.25">
      <c r="A206" s="47" t="s">
        <v>288</v>
      </c>
      <c r="B206" s="48" t="s">
        <v>975</v>
      </c>
      <c r="C206" s="48" t="s">
        <v>976</v>
      </c>
      <c r="D206" s="48" t="s">
        <v>977</v>
      </c>
      <c r="E206" s="48" t="s">
        <v>978</v>
      </c>
      <c r="F206" s="48"/>
      <c r="G206" s="48"/>
      <c r="H206" s="49">
        <v>0.17986111111111111</v>
      </c>
      <c r="I206" s="49">
        <v>0.9194444444444444</v>
      </c>
    </row>
    <row r="207" spans="1:9" ht="23.4" x14ac:dyDescent="0.25">
      <c r="A207" s="47" t="s">
        <v>289</v>
      </c>
      <c r="B207" s="48" t="s">
        <v>456</v>
      </c>
      <c r="C207" s="48" t="s">
        <v>979</v>
      </c>
      <c r="D207" s="48" t="s">
        <v>980</v>
      </c>
      <c r="E207" s="48" t="s">
        <v>981</v>
      </c>
      <c r="F207" s="48"/>
      <c r="G207" s="48" t="s">
        <v>7</v>
      </c>
      <c r="H207" s="49">
        <v>0.18055555555555555</v>
      </c>
      <c r="I207" s="49">
        <v>0.9194444444444444</v>
      </c>
    </row>
    <row r="208" spans="1:9" ht="23.4" x14ac:dyDescent="0.25">
      <c r="A208" s="47" t="s">
        <v>290</v>
      </c>
      <c r="B208" s="48" t="s">
        <v>982</v>
      </c>
      <c r="C208" s="48" t="s">
        <v>983</v>
      </c>
      <c r="D208" s="48" t="s">
        <v>984</v>
      </c>
      <c r="E208" s="48" t="s">
        <v>985</v>
      </c>
      <c r="F208" s="48"/>
      <c r="G208" s="48"/>
      <c r="H208" s="49">
        <v>0.18194444444444444</v>
      </c>
      <c r="I208" s="49">
        <v>0.91875000000000007</v>
      </c>
    </row>
    <row r="209" spans="1:9" ht="23.4" x14ac:dyDescent="0.25">
      <c r="A209" s="47" t="s">
        <v>292</v>
      </c>
      <c r="B209" s="48" t="s">
        <v>986</v>
      </c>
      <c r="C209" s="48" t="s">
        <v>987</v>
      </c>
      <c r="D209" s="48" t="s">
        <v>988</v>
      </c>
      <c r="E209" s="48" t="s">
        <v>296</v>
      </c>
      <c r="F209" s="48"/>
      <c r="G209" s="48"/>
      <c r="H209" s="49">
        <v>0.18263888888888891</v>
      </c>
      <c r="I209" s="49">
        <v>0.91805555555555562</v>
      </c>
    </row>
    <row r="210" spans="1:9" ht="23.4" x14ac:dyDescent="0.25">
      <c r="A210" s="47" t="s">
        <v>294</v>
      </c>
      <c r="B210" s="48" t="s">
        <v>989</v>
      </c>
      <c r="C210" s="48" t="s">
        <v>990</v>
      </c>
      <c r="D210" s="48" t="s">
        <v>991</v>
      </c>
      <c r="E210" s="48" t="s">
        <v>992</v>
      </c>
      <c r="F210" s="48"/>
      <c r="G210" s="48"/>
      <c r="H210" s="49">
        <v>0.18333333333333335</v>
      </c>
      <c r="I210" s="49">
        <v>0.91736111111111107</v>
      </c>
    </row>
    <row r="211" spans="1:9" ht="23.4" x14ac:dyDescent="0.25">
      <c r="A211" s="47" t="s">
        <v>295</v>
      </c>
      <c r="B211" s="48" t="s">
        <v>993</v>
      </c>
      <c r="C211" s="48" t="s">
        <v>994</v>
      </c>
      <c r="D211" s="48" t="s">
        <v>995</v>
      </c>
      <c r="E211" s="48" t="s">
        <v>996</v>
      </c>
      <c r="F211" s="48"/>
      <c r="G211" s="48"/>
      <c r="H211" s="49">
        <v>0.18402777777777779</v>
      </c>
      <c r="I211" s="49">
        <v>0.91666666666666663</v>
      </c>
    </row>
    <row r="212" spans="1:9" ht="23.4" x14ac:dyDescent="0.25">
      <c r="A212" s="47" t="s">
        <v>297</v>
      </c>
      <c r="B212" s="48" t="s">
        <v>997</v>
      </c>
      <c r="C212" s="48" t="s">
        <v>998</v>
      </c>
      <c r="D212" s="48" t="s">
        <v>999</v>
      </c>
      <c r="E212" s="48" t="s">
        <v>1000</v>
      </c>
      <c r="F212" s="48"/>
      <c r="G212" s="48"/>
      <c r="H212" s="49">
        <v>0.18541666666666667</v>
      </c>
      <c r="I212" s="49">
        <v>0.9159722222222223</v>
      </c>
    </row>
    <row r="213" spans="1:9" ht="23.4" x14ac:dyDescent="0.25">
      <c r="A213" s="47" t="s">
        <v>122</v>
      </c>
      <c r="B213" s="48" t="s">
        <v>1001</v>
      </c>
      <c r="C213" s="48" t="s">
        <v>1002</v>
      </c>
      <c r="D213" s="48" t="s">
        <v>1003</v>
      </c>
      <c r="E213" s="48"/>
      <c r="F213" s="48"/>
      <c r="G213" s="48"/>
      <c r="H213" s="49">
        <v>0.18611111111111112</v>
      </c>
      <c r="I213" s="49">
        <v>0.91527777777777775</v>
      </c>
    </row>
    <row r="214" spans="1:9" ht="23.4" x14ac:dyDescent="0.25">
      <c r="A214" s="47" t="s">
        <v>123</v>
      </c>
      <c r="B214" s="48"/>
      <c r="C214" s="48" t="s">
        <v>1004</v>
      </c>
      <c r="D214" s="48" t="s">
        <v>1005</v>
      </c>
      <c r="E214" s="48" t="s">
        <v>1006</v>
      </c>
      <c r="F214" s="48" t="s">
        <v>1007</v>
      </c>
      <c r="G214" s="48"/>
      <c r="H214" s="49">
        <v>0.18680555555555556</v>
      </c>
      <c r="I214" s="49">
        <v>0.9145833333333333</v>
      </c>
    </row>
    <row r="215" spans="1:9" ht="23.4" x14ac:dyDescent="0.25">
      <c r="A215" s="47" t="s">
        <v>124</v>
      </c>
      <c r="B215" s="48"/>
      <c r="C215" s="48" t="s">
        <v>1008</v>
      </c>
      <c r="D215" s="48" t="s">
        <v>1009</v>
      </c>
      <c r="E215" s="48" t="s">
        <v>1010</v>
      </c>
      <c r="F215" s="48" t="s">
        <v>1011</v>
      </c>
      <c r="G215" s="48" t="s">
        <v>14</v>
      </c>
      <c r="H215" s="49">
        <v>0.18819444444444444</v>
      </c>
      <c r="I215" s="49">
        <v>0.91319444444444453</v>
      </c>
    </row>
    <row r="216" spans="1:9" ht="23.4" x14ac:dyDescent="0.25">
      <c r="A216" s="47" t="s">
        <v>125</v>
      </c>
      <c r="B216" s="48"/>
      <c r="C216" s="48" t="s">
        <v>1012</v>
      </c>
      <c r="D216" s="48" t="s">
        <v>1013</v>
      </c>
      <c r="E216" s="48" t="s">
        <v>1014</v>
      </c>
      <c r="F216" s="48" t="s">
        <v>1015</v>
      </c>
      <c r="G216" s="48"/>
      <c r="H216" s="49">
        <v>0.18888888888888888</v>
      </c>
      <c r="I216" s="49">
        <v>0.91249999999999998</v>
      </c>
    </row>
    <row r="217" spans="1:9" ht="23.4" x14ac:dyDescent="0.25">
      <c r="A217" s="47" t="s">
        <v>126</v>
      </c>
      <c r="B217" s="48"/>
      <c r="C217" s="48" t="s">
        <v>1016</v>
      </c>
      <c r="D217" s="48" t="s">
        <v>1017</v>
      </c>
      <c r="E217" s="48" t="s">
        <v>1018</v>
      </c>
      <c r="F217" s="48" t="s">
        <v>909</v>
      </c>
      <c r="G217" s="48"/>
      <c r="H217" s="49">
        <v>0.19027777777777777</v>
      </c>
      <c r="I217" s="49">
        <v>0.91180555555555554</v>
      </c>
    </row>
    <row r="218" spans="1:9" ht="23.4" x14ac:dyDescent="0.25">
      <c r="A218" s="47" t="s">
        <v>127</v>
      </c>
      <c r="B218" s="48"/>
      <c r="C218" s="48" t="s">
        <v>1019</v>
      </c>
      <c r="D218" s="48" t="s">
        <v>1020</v>
      </c>
      <c r="E218" s="48" t="s">
        <v>1021</v>
      </c>
      <c r="F218" s="48" t="s">
        <v>1022</v>
      </c>
      <c r="G218" s="48"/>
      <c r="H218" s="49">
        <v>0.19097222222222221</v>
      </c>
      <c r="I218" s="49">
        <v>0.91041666666666676</v>
      </c>
    </row>
    <row r="219" spans="1:9" ht="23.4" x14ac:dyDescent="0.25">
      <c r="A219" s="47" t="s">
        <v>128</v>
      </c>
      <c r="B219" s="48"/>
      <c r="C219" s="48" t="s">
        <v>1023</v>
      </c>
      <c r="D219" s="48" t="s">
        <v>1024</v>
      </c>
      <c r="E219" s="48" t="s">
        <v>1025</v>
      </c>
      <c r="F219" s="48"/>
      <c r="G219" s="48"/>
      <c r="H219" s="49">
        <v>0.19236111111111112</v>
      </c>
      <c r="I219" s="49">
        <v>0.90972222222222221</v>
      </c>
    </row>
    <row r="220" spans="1:9" ht="23.4" x14ac:dyDescent="0.25">
      <c r="A220" s="47" t="s">
        <v>129</v>
      </c>
      <c r="B220" s="48" t="s">
        <v>251</v>
      </c>
      <c r="C220" s="48" t="s">
        <v>1026</v>
      </c>
      <c r="D220" s="48" t="s">
        <v>1027</v>
      </c>
      <c r="E220" s="48" t="s">
        <v>1028</v>
      </c>
      <c r="F220" s="48"/>
      <c r="G220" s="48"/>
      <c r="H220" s="49">
        <v>0.19375000000000001</v>
      </c>
      <c r="I220" s="49">
        <v>0.90902777777777777</v>
      </c>
    </row>
    <row r="221" spans="1:9" ht="23.4" x14ac:dyDescent="0.25">
      <c r="A221" s="47" t="s">
        <v>130</v>
      </c>
      <c r="B221" s="48" t="s">
        <v>1029</v>
      </c>
      <c r="C221" s="48" t="s">
        <v>1030</v>
      </c>
      <c r="D221" s="48" t="s">
        <v>1031</v>
      </c>
      <c r="E221" s="48" t="s">
        <v>264</v>
      </c>
      <c r="F221" s="48"/>
      <c r="G221" s="48"/>
      <c r="H221" s="49">
        <v>0.19444444444444445</v>
      </c>
      <c r="I221" s="49">
        <v>0.90763888888888899</v>
      </c>
    </row>
    <row r="222" spans="1:9" ht="23.4" x14ac:dyDescent="0.25">
      <c r="A222" s="47" t="s">
        <v>131</v>
      </c>
      <c r="B222" s="48" t="s">
        <v>1032</v>
      </c>
      <c r="C222" s="48" t="s">
        <v>1033</v>
      </c>
      <c r="D222" s="48" t="s">
        <v>1034</v>
      </c>
      <c r="E222" s="48" t="s">
        <v>1035</v>
      </c>
      <c r="F222" s="48"/>
      <c r="G222" s="48" t="s">
        <v>23</v>
      </c>
      <c r="H222" s="49">
        <v>0.19583333333333333</v>
      </c>
      <c r="I222" s="49">
        <v>0.90625</v>
      </c>
    </row>
    <row r="223" spans="1:9" ht="23.4" x14ac:dyDescent="0.25">
      <c r="A223" s="47" t="s">
        <v>132</v>
      </c>
      <c r="B223" s="48" t="s">
        <v>1036</v>
      </c>
      <c r="C223" s="48" t="s">
        <v>1037</v>
      </c>
      <c r="D223" s="48" t="s">
        <v>1038</v>
      </c>
      <c r="E223" s="48" t="s">
        <v>310</v>
      </c>
      <c r="F223" s="48"/>
      <c r="G223" s="48"/>
      <c r="H223" s="49">
        <v>0.19722222222222222</v>
      </c>
      <c r="I223" s="49">
        <v>0.90486111111111101</v>
      </c>
    </row>
    <row r="224" spans="1:9" ht="23.4" x14ac:dyDescent="0.25">
      <c r="A224" s="47" t="s">
        <v>133</v>
      </c>
      <c r="B224" s="48" t="s">
        <v>1039</v>
      </c>
      <c r="C224" s="48" t="s">
        <v>1040</v>
      </c>
      <c r="D224" s="48" t="s">
        <v>1041</v>
      </c>
      <c r="E224" s="48" t="s">
        <v>1042</v>
      </c>
      <c r="F224" s="48"/>
      <c r="G224" s="48"/>
      <c r="H224" s="49">
        <v>0.1986111111111111</v>
      </c>
      <c r="I224" s="49">
        <v>0.90416666666666667</v>
      </c>
    </row>
    <row r="225" spans="1:9" ht="23.4" x14ac:dyDescent="0.25">
      <c r="A225" s="47" t="s">
        <v>134</v>
      </c>
      <c r="B225" s="48" t="s">
        <v>1043</v>
      </c>
      <c r="C225" s="48" t="s">
        <v>1044</v>
      </c>
      <c r="D225" s="48" t="s">
        <v>1045</v>
      </c>
      <c r="E225" s="48" t="s">
        <v>1046</v>
      </c>
      <c r="F225" s="48"/>
      <c r="G225" s="48"/>
      <c r="H225" s="49">
        <v>0.19930555555555554</v>
      </c>
      <c r="I225" s="49">
        <v>0.90277777777777779</v>
      </c>
    </row>
    <row r="226" spans="1:9" ht="23.4" x14ac:dyDescent="0.25">
      <c r="A226" s="47" t="s">
        <v>135</v>
      </c>
      <c r="B226" s="48" t="s">
        <v>1047</v>
      </c>
      <c r="C226" s="48" t="s">
        <v>1048</v>
      </c>
      <c r="D226" s="48" t="s">
        <v>1049</v>
      </c>
      <c r="E226" s="48" t="s">
        <v>1050</v>
      </c>
      <c r="F226" s="48"/>
      <c r="G226" s="48"/>
      <c r="H226" s="49">
        <v>0.20069444444444443</v>
      </c>
      <c r="I226" s="49">
        <v>0.90138888888888891</v>
      </c>
    </row>
    <row r="227" spans="1:9" ht="23.4" x14ac:dyDescent="0.25">
      <c r="A227" s="47" t="s">
        <v>136</v>
      </c>
      <c r="B227" s="48" t="s">
        <v>1051</v>
      </c>
      <c r="C227" s="48" t="s">
        <v>1052</v>
      </c>
      <c r="D227" s="48" t="s">
        <v>1053</v>
      </c>
      <c r="E227" s="48" t="s">
        <v>1054</v>
      </c>
      <c r="F227" s="48"/>
      <c r="G227" s="48"/>
      <c r="H227" s="49">
        <v>0.20208333333333331</v>
      </c>
      <c r="I227" s="49">
        <v>0.9</v>
      </c>
    </row>
    <row r="228" spans="1:9" ht="23.4" x14ac:dyDescent="0.25">
      <c r="A228" s="47" t="s">
        <v>137</v>
      </c>
      <c r="B228" s="48" t="s">
        <v>1055</v>
      </c>
      <c r="C228" s="48" t="s">
        <v>207</v>
      </c>
      <c r="D228" s="48" t="s">
        <v>1056</v>
      </c>
      <c r="E228" s="48"/>
      <c r="F228" s="48"/>
      <c r="G228" s="48"/>
      <c r="H228" s="49">
        <v>0.20347222222222219</v>
      </c>
      <c r="I228" s="49">
        <v>0.89861111111111114</v>
      </c>
    </row>
    <row r="229" spans="1:9" ht="23.4" x14ac:dyDescent="0.25">
      <c r="A229" s="47" t="s">
        <v>138</v>
      </c>
      <c r="B229" s="48"/>
      <c r="C229" s="48" t="s">
        <v>1057</v>
      </c>
      <c r="D229" s="48" t="s">
        <v>1058</v>
      </c>
      <c r="E229" s="48" t="s">
        <v>1059</v>
      </c>
      <c r="F229" s="48" t="s">
        <v>1060</v>
      </c>
      <c r="G229" s="48"/>
      <c r="H229" s="49">
        <v>0.20486111111111113</v>
      </c>
      <c r="I229" s="49">
        <v>0.89722222222222225</v>
      </c>
    </row>
    <row r="230" spans="1:9" ht="23.4" x14ac:dyDescent="0.25">
      <c r="A230" s="47" t="s">
        <v>139</v>
      </c>
      <c r="B230" s="48"/>
      <c r="C230" s="48" t="s">
        <v>1061</v>
      </c>
      <c r="D230" s="48" t="s">
        <v>1062</v>
      </c>
      <c r="E230" s="48" t="s">
        <v>1063</v>
      </c>
      <c r="F230" s="48" t="s">
        <v>1064</v>
      </c>
      <c r="G230" s="48" t="s">
        <v>31</v>
      </c>
      <c r="H230" s="49">
        <v>0.20625000000000002</v>
      </c>
      <c r="I230" s="49">
        <v>0.8965277777777777</v>
      </c>
    </row>
    <row r="231" spans="1:9" ht="23.4" x14ac:dyDescent="0.25">
      <c r="A231" s="47" t="s">
        <v>140</v>
      </c>
      <c r="B231" s="48"/>
      <c r="C231" s="48" t="s">
        <v>1065</v>
      </c>
      <c r="D231" s="48" t="s">
        <v>1066</v>
      </c>
      <c r="E231" s="48" t="s">
        <v>1067</v>
      </c>
      <c r="F231" s="48" t="s">
        <v>1068</v>
      </c>
      <c r="G231" s="48"/>
      <c r="H231" s="49">
        <v>0.2076388888888889</v>
      </c>
      <c r="I231" s="49">
        <v>0.89513888888888893</v>
      </c>
    </row>
    <row r="232" spans="1:9" ht="23.4" x14ac:dyDescent="0.25">
      <c r="A232" s="47" t="s">
        <v>141</v>
      </c>
      <c r="B232" s="48"/>
      <c r="C232" s="48" t="s">
        <v>1069</v>
      </c>
      <c r="D232" s="48" t="s">
        <v>1070</v>
      </c>
      <c r="E232" s="48" t="s">
        <v>1071</v>
      </c>
      <c r="F232" s="48" t="s">
        <v>1072</v>
      </c>
      <c r="G232" s="48"/>
      <c r="H232" s="49">
        <v>0.20902777777777778</v>
      </c>
      <c r="I232" s="49">
        <v>0.8930555555555556</v>
      </c>
    </row>
    <row r="233" spans="1:9" ht="23.4" x14ac:dyDescent="0.25">
      <c r="A233" s="47" t="s">
        <v>142</v>
      </c>
      <c r="B233" s="48"/>
      <c r="C233" s="48" t="s">
        <v>1073</v>
      </c>
      <c r="D233" s="48" t="s">
        <v>284</v>
      </c>
      <c r="E233" s="48" t="s">
        <v>1074</v>
      </c>
      <c r="F233" s="48" t="s">
        <v>1075</v>
      </c>
      <c r="G233" s="48"/>
      <c r="H233" s="49">
        <v>0.21041666666666667</v>
      </c>
      <c r="I233" s="49">
        <v>0.89166666666666661</v>
      </c>
    </row>
    <row r="234" spans="1:9" ht="23.4" x14ac:dyDescent="0.25">
      <c r="A234" s="47" t="s">
        <v>164</v>
      </c>
      <c r="B234" s="48"/>
      <c r="C234" s="48" t="s">
        <v>239</v>
      </c>
      <c r="D234" s="48" t="s">
        <v>1076</v>
      </c>
      <c r="E234" s="48" t="s">
        <v>1077</v>
      </c>
      <c r="F234" s="48"/>
      <c r="G234" s="48"/>
      <c r="H234" s="49">
        <v>0.21180555555555555</v>
      </c>
      <c r="I234" s="49">
        <v>0.89027777777777783</v>
      </c>
    </row>
    <row r="235" spans="1:9" x14ac:dyDescent="0.25">
      <c r="A235" s="14"/>
    </row>
    <row r="236" spans="1:9" ht="22.8" x14ac:dyDescent="0.4">
      <c r="A236" s="45">
        <v>42583</v>
      </c>
    </row>
    <row r="237" spans="1:9" x14ac:dyDescent="0.25">
      <c r="A237" s="46" t="s">
        <v>1</v>
      </c>
      <c r="B237" s="46" t="s">
        <v>2</v>
      </c>
      <c r="C237" s="46" t="s">
        <v>3</v>
      </c>
      <c r="D237" s="46" t="s">
        <v>2</v>
      </c>
      <c r="E237" s="46" t="s">
        <v>3</v>
      </c>
      <c r="F237" s="46" t="s">
        <v>2</v>
      </c>
      <c r="G237" s="46" t="s">
        <v>4</v>
      </c>
      <c r="H237" s="46" t="s">
        <v>5</v>
      </c>
      <c r="I237" s="46" t="s">
        <v>6</v>
      </c>
    </row>
    <row r="238" spans="1:9" ht="23.4" x14ac:dyDescent="0.25">
      <c r="A238" s="47" t="s">
        <v>226</v>
      </c>
      <c r="B238" s="48" t="s">
        <v>1078</v>
      </c>
      <c r="C238" s="48" t="s">
        <v>1079</v>
      </c>
      <c r="D238" s="48" t="s">
        <v>204</v>
      </c>
      <c r="E238" s="48" t="s">
        <v>285</v>
      </c>
      <c r="F238" s="48"/>
      <c r="G238" s="48"/>
      <c r="H238" s="49">
        <v>0.21319444444444444</v>
      </c>
      <c r="I238" s="49">
        <v>0.88888888888888884</v>
      </c>
    </row>
    <row r="239" spans="1:9" ht="23.4" x14ac:dyDescent="0.25">
      <c r="A239" s="47" t="s">
        <v>227</v>
      </c>
      <c r="B239" s="48" t="s">
        <v>1080</v>
      </c>
      <c r="C239" s="48" t="s">
        <v>1081</v>
      </c>
      <c r="D239" s="48" t="s">
        <v>1082</v>
      </c>
      <c r="E239" s="48" t="s">
        <v>1083</v>
      </c>
      <c r="F239" s="48"/>
      <c r="G239" s="48" t="s">
        <v>7</v>
      </c>
      <c r="H239" s="49">
        <v>0.21458333333333335</v>
      </c>
      <c r="I239" s="49">
        <v>0.88750000000000007</v>
      </c>
    </row>
    <row r="240" spans="1:9" ht="23.4" x14ac:dyDescent="0.25">
      <c r="A240" s="47" t="s">
        <v>229</v>
      </c>
      <c r="B240" s="48" t="s">
        <v>1084</v>
      </c>
      <c r="C240" s="48" t="s">
        <v>1085</v>
      </c>
      <c r="D240" s="48" t="s">
        <v>1086</v>
      </c>
      <c r="E240" s="48" t="s">
        <v>1087</v>
      </c>
      <c r="F240" s="48"/>
      <c r="G240" s="48"/>
      <c r="H240" s="49">
        <v>0.21597222222222223</v>
      </c>
      <c r="I240" s="49">
        <v>0.88611111111111107</v>
      </c>
    </row>
    <row r="241" spans="1:9" ht="23.4" x14ac:dyDescent="0.25">
      <c r="A241" s="47" t="s">
        <v>230</v>
      </c>
      <c r="B241" s="48" t="s">
        <v>1088</v>
      </c>
      <c r="C241" s="48" t="s">
        <v>1089</v>
      </c>
      <c r="D241" s="48" t="s">
        <v>1090</v>
      </c>
      <c r="E241" s="48" t="s">
        <v>1091</v>
      </c>
      <c r="F241" s="48"/>
      <c r="G241" s="48"/>
      <c r="H241" s="49">
        <v>0.21736111111111112</v>
      </c>
      <c r="I241" s="49">
        <v>0.8847222222222223</v>
      </c>
    </row>
    <row r="242" spans="1:9" ht="23.4" x14ac:dyDescent="0.25">
      <c r="A242" s="47" t="s">
        <v>231</v>
      </c>
      <c r="B242" s="48" t="s">
        <v>1092</v>
      </c>
      <c r="C242" s="48" t="s">
        <v>1093</v>
      </c>
      <c r="D242" s="48" t="s">
        <v>280</v>
      </c>
      <c r="E242" s="48" t="s">
        <v>835</v>
      </c>
      <c r="F242" s="48"/>
      <c r="G242" s="48"/>
      <c r="H242" s="49">
        <v>0.21875</v>
      </c>
      <c r="I242" s="49">
        <v>0.88263888888888886</v>
      </c>
    </row>
    <row r="243" spans="1:9" ht="23.4" x14ac:dyDescent="0.25">
      <c r="A243" s="47" t="s">
        <v>232</v>
      </c>
      <c r="B243" s="48" t="s">
        <v>1047</v>
      </c>
      <c r="C243" s="48" t="s">
        <v>1094</v>
      </c>
      <c r="D243" s="48" t="s">
        <v>282</v>
      </c>
      <c r="E243" s="48" t="s">
        <v>839</v>
      </c>
      <c r="F243" s="48"/>
      <c r="G243" s="48"/>
      <c r="H243" s="49">
        <v>0.22013888888888888</v>
      </c>
      <c r="I243" s="49">
        <v>0.88124999999999998</v>
      </c>
    </row>
    <row r="244" spans="1:9" ht="23.4" x14ac:dyDescent="0.25">
      <c r="A244" s="47" t="s">
        <v>233</v>
      </c>
      <c r="B244" s="48" t="s">
        <v>1095</v>
      </c>
      <c r="C244" s="48" t="s">
        <v>1096</v>
      </c>
      <c r="D244" s="48" t="s">
        <v>1097</v>
      </c>
      <c r="E244" s="48" t="s">
        <v>1098</v>
      </c>
      <c r="F244" s="48"/>
      <c r="G244" s="48"/>
      <c r="H244" s="49">
        <v>0.22152777777777777</v>
      </c>
      <c r="I244" s="49">
        <v>0.87986111111111109</v>
      </c>
    </row>
    <row r="245" spans="1:9" ht="23.4" x14ac:dyDescent="0.25">
      <c r="A245" s="47" t="s">
        <v>234</v>
      </c>
      <c r="B245" s="48" t="s">
        <v>1099</v>
      </c>
      <c r="C245" s="48" t="s">
        <v>1100</v>
      </c>
      <c r="D245" s="48" t="s">
        <v>1101</v>
      </c>
      <c r="E245" s="48" t="s">
        <v>1102</v>
      </c>
      <c r="F245" s="48"/>
      <c r="G245" s="48"/>
      <c r="H245" s="49">
        <v>0.22291666666666665</v>
      </c>
      <c r="I245" s="49">
        <v>0.87847222222222221</v>
      </c>
    </row>
    <row r="246" spans="1:9" ht="23.4" x14ac:dyDescent="0.25">
      <c r="A246" s="47" t="s">
        <v>235</v>
      </c>
      <c r="B246" s="48" t="s">
        <v>1103</v>
      </c>
      <c r="C246" s="48" t="s">
        <v>1104</v>
      </c>
      <c r="D246" s="48" t="s">
        <v>1105</v>
      </c>
      <c r="E246" s="48"/>
      <c r="F246" s="48"/>
      <c r="G246" s="48"/>
      <c r="H246" s="49">
        <v>0.22430555555555556</v>
      </c>
      <c r="I246" s="49">
        <v>0.87638888888888899</v>
      </c>
    </row>
    <row r="247" spans="1:9" ht="23.4" x14ac:dyDescent="0.25">
      <c r="A247" s="47" t="s">
        <v>143</v>
      </c>
      <c r="B247" s="48"/>
      <c r="C247" s="48" t="s">
        <v>237</v>
      </c>
      <c r="D247" s="48" t="s">
        <v>1106</v>
      </c>
      <c r="E247" s="48" t="s">
        <v>1107</v>
      </c>
      <c r="F247" s="48" t="s">
        <v>1108</v>
      </c>
      <c r="G247" s="48" t="s">
        <v>14</v>
      </c>
      <c r="H247" s="49">
        <v>0.22569444444444445</v>
      </c>
      <c r="I247" s="49">
        <v>0.875</v>
      </c>
    </row>
    <row r="248" spans="1:9" ht="23.4" x14ac:dyDescent="0.25">
      <c r="A248" s="47" t="s">
        <v>144</v>
      </c>
      <c r="B248" s="48"/>
      <c r="C248" s="48" t="s">
        <v>1109</v>
      </c>
      <c r="D248" s="48" t="s">
        <v>1110</v>
      </c>
      <c r="E248" s="48" t="s">
        <v>1111</v>
      </c>
      <c r="F248" s="48" t="s">
        <v>1112</v>
      </c>
      <c r="G248" s="48"/>
      <c r="H248" s="49">
        <v>0.22708333333333333</v>
      </c>
      <c r="I248" s="49">
        <v>0.87361111111111101</v>
      </c>
    </row>
    <row r="249" spans="1:9" ht="23.4" x14ac:dyDescent="0.25">
      <c r="A249" s="47" t="s">
        <v>145</v>
      </c>
      <c r="B249" s="48"/>
      <c r="C249" s="48" t="s">
        <v>1113</v>
      </c>
      <c r="D249" s="48" t="s">
        <v>1114</v>
      </c>
      <c r="E249" s="48" t="s">
        <v>1115</v>
      </c>
      <c r="F249" s="48" t="s">
        <v>1116</v>
      </c>
      <c r="G249" s="48"/>
      <c r="H249" s="49">
        <v>0.22847222222222222</v>
      </c>
      <c r="I249" s="49">
        <v>0.87152777777777779</v>
      </c>
    </row>
    <row r="250" spans="1:9" ht="23.4" x14ac:dyDescent="0.25">
      <c r="A250" s="47" t="s">
        <v>146</v>
      </c>
      <c r="B250" s="48"/>
      <c r="C250" s="48" t="s">
        <v>1117</v>
      </c>
      <c r="D250" s="48" t="s">
        <v>1118</v>
      </c>
      <c r="E250" s="48" t="s">
        <v>1119</v>
      </c>
      <c r="F250" s="48" t="s">
        <v>263</v>
      </c>
      <c r="G250" s="48"/>
      <c r="H250" s="49">
        <v>0.2298611111111111</v>
      </c>
      <c r="I250" s="49">
        <v>0.87013888888888891</v>
      </c>
    </row>
    <row r="251" spans="1:9" ht="23.4" x14ac:dyDescent="0.25">
      <c r="A251" s="47" t="s">
        <v>147</v>
      </c>
      <c r="B251" s="48"/>
      <c r="C251" s="48" t="s">
        <v>1120</v>
      </c>
      <c r="D251" s="48" t="s">
        <v>1121</v>
      </c>
      <c r="E251" s="48" t="s">
        <v>1122</v>
      </c>
      <c r="F251" s="48" t="s">
        <v>221</v>
      </c>
      <c r="G251" s="48"/>
      <c r="H251" s="49">
        <v>0.23124999999999998</v>
      </c>
      <c r="I251" s="49">
        <v>0.86805555555555547</v>
      </c>
    </row>
    <row r="252" spans="1:9" ht="23.4" x14ac:dyDescent="0.25">
      <c r="A252" s="47" t="s">
        <v>148</v>
      </c>
      <c r="B252" s="48"/>
      <c r="C252" s="48" t="s">
        <v>1123</v>
      </c>
      <c r="D252" s="48" t="s">
        <v>1124</v>
      </c>
      <c r="E252" s="48" t="s">
        <v>1125</v>
      </c>
      <c r="F252" s="48"/>
      <c r="G252" s="48"/>
      <c r="H252" s="49">
        <v>0.23263888888888887</v>
      </c>
      <c r="I252" s="49">
        <v>0.8666666666666667</v>
      </c>
    </row>
    <row r="253" spans="1:9" ht="23.4" x14ac:dyDescent="0.25">
      <c r="A253" s="47" t="s">
        <v>149</v>
      </c>
      <c r="B253" s="48" t="s">
        <v>1126</v>
      </c>
      <c r="C253" s="48" t="s">
        <v>1127</v>
      </c>
      <c r="D253" s="48" t="s">
        <v>1128</v>
      </c>
      <c r="E253" s="48" t="s">
        <v>1129</v>
      </c>
      <c r="F253" s="48"/>
      <c r="G253" s="48"/>
      <c r="H253" s="49">
        <v>0.23402777777777781</v>
      </c>
      <c r="I253" s="49">
        <v>0.86458333333333337</v>
      </c>
    </row>
    <row r="254" spans="1:9" ht="23.4" x14ac:dyDescent="0.25">
      <c r="A254" s="47" t="s">
        <v>150</v>
      </c>
      <c r="B254" s="48" t="s">
        <v>1130</v>
      </c>
      <c r="C254" s="48" t="s">
        <v>1131</v>
      </c>
      <c r="D254" s="48" t="s">
        <v>1132</v>
      </c>
      <c r="E254" s="48" t="s">
        <v>1133</v>
      </c>
      <c r="F254" s="48"/>
      <c r="G254" s="48"/>
      <c r="H254" s="49">
        <v>0.23541666666666669</v>
      </c>
      <c r="I254" s="49">
        <v>0.86319444444444438</v>
      </c>
    </row>
    <row r="255" spans="1:9" ht="23.4" x14ac:dyDescent="0.25">
      <c r="A255" s="47" t="s">
        <v>151</v>
      </c>
      <c r="B255" s="48" t="s">
        <v>1134</v>
      </c>
      <c r="C255" s="48" t="s">
        <v>1135</v>
      </c>
      <c r="D255" s="48" t="s">
        <v>1136</v>
      </c>
      <c r="E255" s="48" t="s">
        <v>1137</v>
      </c>
      <c r="F255" s="48"/>
      <c r="G255" s="48" t="s">
        <v>23</v>
      </c>
      <c r="H255" s="49">
        <v>0.23680555555555557</v>
      </c>
      <c r="I255" s="49">
        <v>0.86111111111111116</v>
      </c>
    </row>
    <row r="256" spans="1:9" ht="23.4" x14ac:dyDescent="0.25">
      <c r="A256" s="47" t="s">
        <v>152</v>
      </c>
      <c r="B256" s="48" t="s">
        <v>1138</v>
      </c>
      <c r="C256" s="48" t="s">
        <v>1139</v>
      </c>
      <c r="D256" s="48" t="s">
        <v>1140</v>
      </c>
      <c r="E256" s="48" t="s">
        <v>1141</v>
      </c>
      <c r="F256" s="48"/>
      <c r="G256" s="48"/>
      <c r="H256" s="49">
        <v>0.23819444444444446</v>
      </c>
      <c r="I256" s="49">
        <v>0.85972222222222217</v>
      </c>
    </row>
    <row r="257" spans="1:9" ht="23.4" x14ac:dyDescent="0.25">
      <c r="A257" s="47" t="s">
        <v>153</v>
      </c>
      <c r="B257" s="48" t="s">
        <v>1142</v>
      </c>
      <c r="C257" s="48" t="s">
        <v>575</v>
      </c>
      <c r="D257" s="48" t="s">
        <v>1143</v>
      </c>
      <c r="E257" s="48" t="s">
        <v>1144</v>
      </c>
      <c r="F257" s="48"/>
      <c r="G257" s="48"/>
      <c r="H257" s="49">
        <v>0.24027777777777778</v>
      </c>
      <c r="I257" s="49">
        <v>0.85763888888888884</v>
      </c>
    </row>
    <row r="258" spans="1:9" ht="23.4" x14ac:dyDescent="0.25">
      <c r="A258" s="47" t="s">
        <v>154</v>
      </c>
      <c r="B258" s="48" t="s">
        <v>1145</v>
      </c>
      <c r="C258" s="48" t="s">
        <v>1146</v>
      </c>
      <c r="D258" s="48" t="s">
        <v>1147</v>
      </c>
      <c r="E258" s="48" t="s">
        <v>1148</v>
      </c>
      <c r="F258" s="48"/>
      <c r="G258" s="48"/>
      <c r="H258" s="49">
        <v>0.24166666666666667</v>
      </c>
      <c r="I258" s="49">
        <v>0.85625000000000007</v>
      </c>
    </row>
    <row r="259" spans="1:9" ht="23.4" x14ac:dyDescent="0.25">
      <c r="A259" s="47" t="s">
        <v>155</v>
      </c>
      <c r="B259" s="48" t="s">
        <v>1149</v>
      </c>
      <c r="C259" s="48" t="s">
        <v>1150</v>
      </c>
      <c r="D259" s="48" t="s">
        <v>1151</v>
      </c>
      <c r="E259" s="48" t="s">
        <v>1152</v>
      </c>
      <c r="F259" s="48"/>
      <c r="G259" s="48"/>
      <c r="H259" s="49">
        <v>0.24305555555555555</v>
      </c>
      <c r="I259" s="49">
        <v>0.85416666666666663</v>
      </c>
    </row>
    <row r="260" spans="1:9" ht="23.4" x14ac:dyDescent="0.25">
      <c r="A260" s="47" t="s">
        <v>156</v>
      </c>
      <c r="B260" s="48" t="s">
        <v>1153</v>
      </c>
      <c r="C260" s="48" t="s">
        <v>1154</v>
      </c>
      <c r="D260" s="48" t="s">
        <v>1155</v>
      </c>
      <c r="E260" s="48" t="s">
        <v>787</v>
      </c>
      <c r="F260" s="48"/>
      <c r="G260" s="48"/>
      <c r="H260" s="49">
        <v>0.24444444444444446</v>
      </c>
      <c r="I260" s="49">
        <v>0.8520833333333333</v>
      </c>
    </row>
    <row r="261" spans="1:9" ht="23.4" x14ac:dyDescent="0.25">
      <c r="A261" s="47" t="s">
        <v>157</v>
      </c>
      <c r="B261" s="48" t="s">
        <v>1156</v>
      </c>
      <c r="C261" s="48" t="s">
        <v>1157</v>
      </c>
      <c r="D261" s="48" t="s">
        <v>1158</v>
      </c>
      <c r="E261" s="48"/>
      <c r="F261" s="48"/>
      <c r="G261" s="48"/>
      <c r="H261" s="49">
        <v>0.24583333333333335</v>
      </c>
      <c r="I261" s="49">
        <v>0.85069444444444453</v>
      </c>
    </row>
    <row r="262" spans="1:9" ht="23.4" x14ac:dyDescent="0.25">
      <c r="A262" s="47" t="s">
        <v>158</v>
      </c>
      <c r="B262" s="48"/>
      <c r="C262" s="48" t="s">
        <v>1159</v>
      </c>
      <c r="D262" s="48" t="s">
        <v>1160</v>
      </c>
      <c r="E262" s="48" t="s">
        <v>1161</v>
      </c>
      <c r="F262" s="48" t="s">
        <v>1162</v>
      </c>
      <c r="G262" s="48" t="s">
        <v>31</v>
      </c>
      <c r="H262" s="49">
        <v>0.24722222222222223</v>
      </c>
      <c r="I262" s="49">
        <v>0.84861111111111109</v>
      </c>
    </row>
    <row r="263" spans="1:9" ht="23.4" x14ac:dyDescent="0.25">
      <c r="A263" s="47" t="s">
        <v>159</v>
      </c>
      <c r="B263" s="48"/>
      <c r="C263" s="48" t="s">
        <v>1163</v>
      </c>
      <c r="D263" s="48" t="s">
        <v>1164</v>
      </c>
      <c r="E263" s="48" t="s">
        <v>1165</v>
      </c>
      <c r="F263" s="48" t="s">
        <v>1166</v>
      </c>
      <c r="G263" s="48"/>
      <c r="H263" s="49">
        <v>0.24861111111111112</v>
      </c>
      <c r="I263" s="49">
        <v>0.84722222222222221</v>
      </c>
    </row>
    <row r="264" spans="1:9" ht="23.4" x14ac:dyDescent="0.25">
      <c r="A264" s="47" t="s">
        <v>160</v>
      </c>
      <c r="B264" s="48"/>
      <c r="C264" s="48" t="s">
        <v>1167</v>
      </c>
      <c r="D264" s="48" t="s">
        <v>1168</v>
      </c>
      <c r="E264" s="48" t="s">
        <v>1169</v>
      </c>
      <c r="F264" s="48" t="s">
        <v>1170</v>
      </c>
      <c r="G264" s="48"/>
      <c r="H264" s="49">
        <v>0.25</v>
      </c>
      <c r="I264" s="49">
        <v>0.84513888888888899</v>
      </c>
    </row>
    <row r="265" spans="1:9" ht="23.4" x14ac:dyDescent="0.25">
      <c r="A265" s="47" t="s">
        <v>161</v>
      </c>
      <c r="B265" s="48"/>
      <c r="C265" s="48" t="s">
        <v>1171</v>
      </c>
      <c r="D265" s="48" t="s">
        <v>495</v>
      </c>
      <c r="E265" s="48" t="s">
        <v>1172</v>
      </c>
      <c r="F265" s="48" t="s">
        <v>1173</v>
      </c>
      <c r="G265" s="48"/>
      <c r="H265" s="49">
        <v>0.25138888888888888</v>
      </c>
      <c r="I265" s="49">
        <v>0.84305555555555556</v>
      </c>
    </row>
    <row r="266" spans="1:9" ht="23.4" x14ac:dyDescent="0.25">
      <c r="A266" s="47" t="s">
        <v>162</v>
      </c>
      <c r="B266" s="48"/>
      <c r="C266" s="48" t="s">
        <v>1174</v>
      </c>
      <c r="D266" s="48" t="s">
        <v>1175</v>
      </c>
      <c r="E266" s="48" t="s">
        <v>1176</v>
      </c>
      <c r="F266" s="48"/>
      <c r="G266" s="48"/>
      <c r="H266" s="49">
        <v>0.25277777777777777</v>
      </c>
      <c r="I266" s="49">
        <v>0.84166666666666667</v>
      </c>
    </row>
    <row r="267" spans="1:9" ht="23.4" x14ac:dyDescent="0.25">
      <c r="A267" s="47" t="s">
        <v>163</v>
      </c>
      <c r="B267" s="48" t="s">
        <v>1177</v>
      </c>
      <c r="C267" s="48" t="s">
        <v>1178</v>
      </c>
      <c r="D267" s="48" t="s">
        <v>1179</v>
      </c>
      <c r="E267" s="48" t="s">
        <v>1129</v>
      </c>
      <c r="F267" s="48"/>
      <c r="G267" s="48"/>
      <c r="H267" s="49">
        <v>0.25416666666666665</v>
      </c>
      <c r="I267" s="49">
        <v>0.83958333333333324</v>
      </c>
    </row>
    <row r="268" spans="1:9" ht="23.4" x14ac:dyDescent="0.25">
      <c r="A268" s="47" t="s">
        <v>243</v>
      </c>
      <c r="B268" s="48" t="s">
        <v>1180</v>
      </c>
      <c r="C268" s="48" t="s">
        <v>1181</v>
      </c>
      <c r="D268" s="48" t="s">
        <v>1182</v>
      </c>
      <c r="E268" s="48" t="s">
        <v>1183</v>
      </c>
      <c r="F268" s="48"/>
      <c r="G268" s="48"/>
      <c r="H268" s="49">
        <v>0.25555555555555559</v>
      </c>
      <c r="I268" s="49">
        <v>0.83750000000000002</v>
      </c>
    </row>
    <row r="269" spans="1:9" x14ac:dyDescent="0.25">
      <c r="A269" s="14"/>
    </row>
    <row r="270" spans="1:9" ht="22.8" x14ac:dyDescent="0.4">
      <c r="A270" s="45">
        <v>42614</v>
      </c>
    </row>
    <row r="271" spans="1:9" x14ac:dyDescent="0.25">
      <c r="A271" s="46" t="s">
        <v>1</v>
      </c>
      <c r="B271" s="46" t="s">
        <v>2</v>
      </c>
      <c r="C271" s="46" t="s">
        <v>3</v>
      </c>
      <c r="D271" s="46" t="s">
        <v>2</v>
      </c>
      <c r="E271" s="46" t="s">
        <v>3</v>
      </c>
      <c r="F271" s="46" t="s">
        <v>2</v>
      </c>
      <c r="G271" s="46" t="s">
        <v>4</v>
      </c>
      <c r="H271" s="46" t="s">
        <v>5</v>
      </c>
      <c r="I271" s="46" t="s">
        <v>6</v>
      </c>
    </row>
    <row r="272" spans="1:9" ht="23.4" x14ac:dyDescent="0.25">
      <c r="A272" s="47" t="s">
        <v>244</v>
      </c>
      <c r="B272" s="48" t="s">
        <v>1184</v>
      </c>
      <c r="C272" s="48" t="s">
        <v>1185</v>
      </c>
      <c r="D272" s="48" t="s">
        <v>293</v>
      </c>
      <c r="E272" s="48" t="s">
        <v>1186</v>
      </c>
      <c r="F272" s="48"/>
      <c r="G272" s="48" t="s">
        <v>7</v>
      </c>
      <c r="H272" s="49">
        <v>0.25694444444444448</v>
      </c>
      <c r="I272" s="49">
        <v>0.8354166666666667</v>
      </c>
    </row>
    <row r="273" spans="1:9" ht="23.4" x14ac:dyDescent="0.25">
      <c r="A273" s="47" t="s">
        <v>245</v>
      </c>
      <c r="B273" s="48" t="s">
        <v>224</v>
      </c>
      <c r="C273" s="48" t="s">
        <v>1187</v>
      </c>
      <c r="D273" s="48" t="s">
        <v>1188</v>
      </c>
      <c r="E273" s="48" t="s">
        <v>1189</v>
      </c>
      <c r="F273" s="48"/>
      <c r="G273" s="48"/>
      <c r="H273" s="49">
        <v>0.25833333333333336</v>
      </c>
      <c r="I273" s="49">
        <v>0.8340277777777777</v>
      </c>
    </row>
    <row r="274" spans="1:9" ht="23.4" x14ac:dyDescent="0.25">
      <c r="A274" s="47" t="s">
        <v>246</v>
      </c>
      <c r="B274" s="48" t="s">
        <v>1190</v>
      </c>
      <c r="C274" s="48" t="s">
        <v>1191</v>
      </c>
      <c r="D274" s="48" t="s">
        <v>1192</v>
      </c>
      <c r="E274" s="48" t="s">
        <v>1193</v>
      </c>
      <c r="F274" s="48"/>
      <c r="G274" s="48"/>
      <c r="H274" s="49">
        <v>0.25972222222222224</v>
      </c>
      <c r="I274" s="49">
        <v>0.83194444444444438</v>
      </c>
    </row>
    <row r="275" spans="1:9" ht="23.4" x14ac:dyDescent="0.25">
      <c r="A275" s="47" t="s">
        <v>248</v>
      </c>
      <c r="B275" s="48" t="s">
        <v>241</v>
      </c>
      <c r="C275" s="48" t="s">
        <v>1194</v>
      </c>
      <c r="D275" s="48" t="s">
        <v>1195</v>
      </c>
      <c r="E275" s="48" t="s">
        <v>1196</v>
      </c>
      <c r="F275" s="48"/>
      <c r="G275" s="48"/>
      <c r="H275" s="49">
        <v>0.26180555555555557</v>
      </c>
      <c r="I275" s="49">
        <v>0.82986111111111116</v>
      </c>
    </row>
    <row r="276" spans="1:9" ht="23.4" x14ac:dyDescent="0.25">
      <c r="A276" s="47" t="s">
        <v>249</v>
      </c>
      <c r="B276" s="48" t="s">
        <v>1197</v>
      </c>
      <c r="C276" s="48" t="s">
        <v>1198</v>
      </c>
      <c r="D276" s="48" t="s">
        <v>1199</v>
      </c>
      <c r="E276" s="48" t="s">
        <v>1200</v>
      </c>
      <c r="F276" s="48"/>
      <c r="G276" s="48"/>
      <c r="H276" s="49">
        <v>0.26319444444444445</v>
      </c>
      <c r="I276" s="49">
        <v>0.82847222222222217</v>
      </c>
    </row>
    <row r="277" spans="1:9" ht="23.4" x14ac:dyDescent="0.25">
      <c r="A277" s="47" t="s">
        <v>250</v>
      </c>
      <c r="B277" s="48" t="s">
        <v>1201</v>
      </c>
      <c r="C277" s="48" t="s">
        <v>1202</v>
      </c>
      <c r="D277" s="48" t="s">
        <v>1203</v>
      </c>
      <c r="E277" s="48" t="s">
        <v>1204</v>
      </c>
      <c r="F277" s="48"/>
      <c r="G277" s="48"/>
      <c r="H277" s="49">
        <v>0.26458333333333334</v>
      </c>
      <c r="I277" s="49">
        <v>0.82638888888888884</v>
      </c>
    </row>
    <row r="278" spans="1:9" ht="23.4" x14ac:dyDescent="0.25">
      <c r="A278" s="47" t="s">
        <v>252</v>
      </c>
      <c r="B278" s="48" t="s">
        <v>1205</v>
      </c>
      <c r="C278" s="48" t="s">
        <v>1206</v>
      </c>
      <c r="D278" s="48" t="s">
        <v>265</v>
      </c>
      <c r="E278" s="48" t="s">
        <v>1207</v>
      </c>
      <c r="F278" s="48"/>
      <c r="G278" s="48"/>
      <c r="H278" s="49">
        <v>0.26597222222222222</v>
      </c>
      <c r="I278" s="49">
        <v>0.82430555555555562</v>
      </c>
    </row>
    <row r="279" spans="1:9" ht="23.4" x14ac:dyDescent="0.25">
      <c r="A279" s="47" t="s">
        <v>253</v>
      </c>
      <c r="B279" s="48" t="s">
        <v>1208</v>
      </c>
      <c r="C279" s="48" t="s">
        <v>1209</v>
      </c>
      <c r="D279" s="48" t="s">
        <v>1210</v>
      </c>
      <c r="E279" s="48"/>
      <c r="F279" s="48"/>
      <c r="G279" s="48"/>
      <c r="H279" s="49">
        <v>0.2673611111111111</v>
      </c>
      <c r="I279" s="49">
        <v>0.82291666666666663</v>
      </c>
    </row>
    <row r="280" spans="1:9" ht="23.4" x14ac:dyDescent="0.25">
      <c r="A280" s="47" t="s">
        <v>254</v>
      </c>
      <c r="B280" s="48"/>
      <c r="C280" s="48" t="s">
        <v>1211</v>
      </c>
      <c r="D280" s="48" t="s">
        <v>1212</v>
      </c>
      <c r="E280" s="48" t="s">
        <v>1213</v>
      </c>
      <c r="F280" s="48" t="s">
        <v>1214</v>
      </c>
      <c r="G280" s="48" t="s">
        <v>14</v>
      </c>
      <c r="H280" s="49">
        <v>0.26874999999999999</v>
      </c>
      <c r="I280" s="49">
        <v>0.8208333333333333</v>
      </c>
    </row>
    <row r="281" spans="1:9" ht="23.4" x14ac:dyDescent="0.25">
      <c r="A281" s="47" t="s">
        <v>79</v>
      </c>
      <c r="B281" s="48"/>
      <c r="C281" s="48" t="s">
        <v>1215</v>
      </c>
      <c r="D281" s="48" t="s">
        <v>304</v>
      </c>
      <c r="E281" s="48" t="s">
        <v>1216</v>
      </c>
      <c r="F281" s="48" t="s">
        <v>1217</v>
      </c>
      <c r="G281" s="48"/>
      <c r="H281" s="49">
        <v>0.27013888888888887</v>
      </c>
      <c r="I281" s="49">
        <v>0.81874999999999998</v>
      </c>
    </row>
    <row r="282" spans="1:9" ht="23.4" x14ac:dyDescent="0.25">
      <c r="A282" s="47" t="s">
        <v>80</v>
      </c>
      <c r="B282" s="48"/>
      <c r="C282" s="48" t="s">
        <v>1218</v>
      </c>
      <c r="D282" s="48" t="s">
        <v>1219</v>
      </c>
      <c r="E282" s="48" t="s">
        <v>1220</v>
      </c>
      <c r="F282" s="48" t="s">
        <v>1221</v>
      </c>
      <c r="G282" s="48"/>
      <c r="H282" s="49">
        <v>0.27152777777777776</v>
      </c>
      <c r="I282" s="49">
        <v>0.81666666666666676</v>
      </c>
    </row>
    <row r="283" spans="1:9" ht="23.4" x14ac:dyDescent="0.25">
      <c r="A283" s="47" t="s">
        <v>81</v>
      </c>
      <c r="B283" s="48"/>
      <c r="C283" s="48" t="s">
        <v>1222</v>
      </c>
      <c r="D283" s="48" t="s">
        <v>1223</v>
      </c>
      <c r="E283" s="48" t="s">
        <v>1224</v>
      </c>
      <c r="F283" s="48" t="s">
        <v>1225</v>
      </c>
      <c r="G283" s="48"/>
      <c r="H283" s="49">
        <v>0.27291666666666664</v>
      </c>
      <c r="I283" s="49">
        <v>0.81527777777777777</v>
      </c>
    </row>
    <row r="284" spans="1:9" ht="23.4" x14ac:dyDescent="0.25">
      <c r="A284" s="47" t="s">
        <v>82</v>
      </c>
      <c r="B284" s="48"/>
      <c r="C284" s="48" t="s">
        <v>1226</v>
      </c>
      <c r="D284" s="48" t="s">
        <v>1227</v>
      </c>
      <c r="E284" s="48" t="s">
        <v>1228</v>
      </c>
      <c r="F284" s="48" t="s">
        <v>1229</v>
      </c>
      <c r="G284" s="48"/>
      <c r="H284" s="49">
        <v>0.27430555555555552</v>
      </c>
      <c r="I284" s="49">
        <v>0.81319444444444444</v>
      </c>
    </row>
    <row r="285" spans="1:9" ht="23.4" x14ac:dyDescent="0.25">
      <c r="A285" s="47" t="s">
        <v>83</v>
      </c>
      <c r="B285" s="48"/>
      <c r="C285" s="48" t="s">
        <v>1230</v>
      </c>
      <c r="D285" s="48" t="s">
        <v>188</v>
      </c>
      <c r="E285" s="48" t="s">
        <v>1231</v>
      </c>
      <c r="F285" s="48"/>
      <c r="G285" s="48"/>
      <c r="H285" s="49">
        <v>0.27569444444444446</v>
      </c>
      <c r="I285" s="49">
        <v>0.81111111111111101</v>
      </c>
    </row>
    <row r="286" spans="1:9" ht="23.4" x14ac:dyDescent="0.25">
      <c r="A286" s="47" t="s">
        <v>84</v>
      </c>
      <c r="B286" s="48" t="s">
        <v>1232</v>
      </c>
      <c r="C286" s="48" t="s">
        <v>1233</v>
      </c>
      <c r="D286" s="48" t="s">
        <v>306</v>
      </c>
      <c r="E286" s="48" t="s">
        <v>1234</v>
      </c>
      <c r="F286" s="48"/>
      <c r="G286" s="48"/>
      <c r="H286" s="49">
        <v>0.27708333333333335</v>
      </c>
      <c r="I286" s="49">
        <v>0.80902777777777779</v>
      </c>
    </row>
    <row r="287" spans="1:9" ht="23.4" x14ac:dyDescent="0.25">
      <c r="A287" s="47" t="s">
        <v>85</v>
      </c>
      <c r="B287" s="48" t="s">
        <v>1235</v>
      </c>
      <c r="C287" s="48" t="s">
        <v>1236</v>
      </c>
      <c r="D287" s="48" t="s">
        <v>1237</v>
      </c>
      <c r="E287" s="48" t="s">
        <v>1238</v>
      </c>
      <c r="F287" s="48"/>
      <c r="G287" s="48" t="s">
        <v>23</v>
      </c>
      <c r="H287" s="49">
        <v>0.27847222222222223</v>
      </c>
      <c r="I287" s="49">
        <v>0.80763888888888891</v>
      </c>
    </row>
    <row r="288" spans="1:9" ht="23.4" x14ac:dyDescent="0.25">
      <c r="A288" s="47" t="s">
        <v>86</v>
      </c>
      <c r="B288" s="48" t="s">
        <v>1239</v>
      </c>
      <c r="C288" s="48" t="s">
        <v>1240</v>
      </c>
      <c r="D288" s="48" t="s">
        <v>185</v>
      </c>
      <c r="E288" s="48" t="s">
        <v>1241</v>
      </c>
      <c r="F288" s="48"/>
      <c r="G288" s="48"/>
      <c r="H288" s="49">
        <v>0.27986111111111112</v>
      </c>
      <c r="I288" s="49">
        <v>0.80555555555555547</v>
      </c>
    </row>
    <row r="289" spans="1:9" ht="23.4" x14ac:dyDescent="0.25">
      <c r="A289" s="47" t="s">
        <v>87</v>
      </c>
      <c r="B289" s="48" t="s">
        <v>1242</v>
      </c>
      <c r="C289" s="48" t="s">
        <v>1243</v>
      </c>
      <c r="D289" s="48" t="s">
        <v>1244</v>
      </c>
      <c r="E289" s="48" t="s">
        <v>203</v>
      </c>
      <c r="F289" s="48"/>
      <c r="G289" s="48"/>
      <c r="H289" s="49">
        <v>0.28125</v>
      </c>
      <c r="I289" s="49">
        <v>0.80347222222222225</v>
      </c>
    </row>
    <row r="290" spans="1:9" ht="23.4" x14ac:dyDescent="0.25">
      <c r="A290" s="47" t="s">
        <v>88</v>
      </c>
      <c r="B290" s="48" t="s">
        <v>1245</v>
      </c>
      <c r="C290" s="48" t="s">
        <v>1246</v>
      </c>
      <c r="D290" s="48" t="s">
        <v>469</v>
      </c>
      <c r="E290" s="48" t="s">
        <v>1247</v>
      </c>
      <c r="F290" s="48"/>
      <c r="G290" s="48"/>
      <c r="H290" s="49">
        <v>0.28263888888888888</v>
      </c>
      <c r="I290" s="49">
        <v>0.80138888888888893</v>
      </c>
    </row>
    <row r="291" spans="1:9" ht="23.4" x14ac:dyDescent="0.25">
      <c r="A291" s="47" t="s">
        <v>89</v>
      </c>
      <c r="B291" s="48" t="s">
        <v>1248</v>
      </c>
      <c r="C291" s="48" t="s">
        <v>1249</v>
      </c>
      <c r="D291" s="48" t="s">
        <v>1250</v>
      </c>
      <c r="E291" s="48" t="s">
        <v>1251</v>
      </c>
      <c r="F291" s="48"/>
      <c r="G291" s="48"/>
      <c r="H291" s="49">
        <v>0.28402777777777777</v>
      </c>
      <c r="I291" s="49">
        <v>0.79999999999999993</v>
      </c>
    </row>
    <row r="292" spans="1:9" ht="23.4" x14ac:dyDescent="0.25">
      <c r="A292" s="47" t="s">
        <v>90</v>
      </c>
      <c r="B292" s="48" t="s">
        <v>1252</v>
      </c>
      <c r="C292" s="48" t="s">
        <v>1253</v>
      </c>
      <c r="D292" s="48" t="s">
        <v>1254</v>
      </c>
      <c r="E292" s="48" t="s">
        <v>1255</v>
      </c>
      <c r="F292" s="48"/>
      <c r="G292" s="48"/>
      <c r="H292" s="49">
        <v>0.28611111111111115</v>
      </c>
      <c r="I292" s="49">
        <v>0.79791666666666661</v>
      </c>
    </row>
    <row r="293" spans="1:9" ht="23.4" x14ac:dyDescent="0.25">
      <c r="A293" s="47" t="s">
        <v>91</v>
      </c>
      <c r="B293" s="48" t="s">
        <v>1256</v>
      </c>
      <c r="C293" s="48" t="s">
        <v>1257</v>
      </c>
      <c r="D293" s="48" t="s">
        <v>1258</v>
      </c>
      <c r="E293" s="48"/>
      <c r="F293" s="48"/>
      <c r="G293" s="48"/>
      <c r="H293" s="49">
        <v>0.28750000000000003</v>
      </c>
      <c r="I293" s="49">
        <v>0.79583333333333339</v>
      </c>
    </row>
    <row r="294" spans="1:9" ht="23.4" x14ac:dyDescent="0.25">
      <c r="A294" s="47" t="s">
        <v>92</v>
      </c>
      <c r="B294" s="48"/>
      <c r="C294" s="48" t="s">
        <v>1259</v>
      </c>
      <c r="D294" s="48" t="s">
        <v>1260</v>
      </c>
      <c r="E294" s="48" t="s">
        <v>1261</v>
      </c>
      <c r="F294" s="48" t="s">
        <v>1262</v>
      </c>
      <c r="G294" s="48" t="s">
        <v>31</v>
      </c>
      <c r="H294" s="49">
        <v>0.28888888888888892</v>
      </c>
      <c r="I294" s="49">
        <v>0.79375000000000007</v>
      </c>
    </row>
    <row r="295" spans="1:9" ht="23.4" x14ac:dyDescent="0.25">
      <c r="A295" s="47" t="s">
        <v>93</v>
      </c>
      <c r="B295" s="48"/>
      <c r="C295" s="48" t="s">
        <v>1263</v>
      </c>
      <c r="D295" s="48" t="s">
        <v>1264</v>
      </c>
      <c r="E295" s="48" t="s">
        <v>1265</v>
      </c>
      <c r="F295" s="48" t="s">
        <v>1266</v>
      </c>
      <c r="G295" s="48"/>
      <c r="H295" s="49">
        <v>0.2902777777777778</v>
      </c>
      <c r="I295" s="49">
        <v>0.79236111111111107</v>
      </c>
    </row>
    <row r="296" spans="1:9" ht="23.4" x14ac:dyDescent="0.25">
      <c r="A296" s="47" t="s">
        <v>94</v>
      </c>
      <c r="B296" s="48"/>
      <c r="C296" s="48" t="s">
        <v>1267</v>
      </c>
      <c r="D296" s="48" t="s">
        <v>1268</v>
      </c>
      <c r="E296" s="48" t="s">
        <v>1269</v>
      </c>
      <c r="F296" s="48" t="s">
        <v>1270</v>
      </c>
      <c r="G296" s="48"/>
      <c r="H296" s="49">
        <v>0.29166666666666669</v>
      </c>
      <c r="I296" s="49">
        <v>0.79027777777777775</v>
      </c>
    </row>
    <row r="297" spans="1:9" ht="23.4" x14ac:dyDescent="0.25">
      <c r="A297" s="47" t="s">
        <v>95</v>
      </c>
      <c r="B297" s="48"/>
      <c r="C297" s="48" t="s">
        <v>1271</v>
      </c>
      <c r="D297" s="48" t="s">
        <v>1272</v>
      </c>
      <c r="E297" s="48" t="s">
        <v>1273</v>
      </c>
      <c r="F297" s="48" t="s">
        <v>1274</v>
      </c>
      <c r="G297" s="48"/>
      <c r="H297" s="49">
        <v>0.29305555555555557</v>
      </c>
      <c r="I297" s="49">
        <v>0.78819444444444453</v>
      </c>
    </row>
    <row r="298" spans="1:9" ht="23.4" x14ac:dyDescent="0.25">
      <c r="A298" s="47" t="s">
        <v>96</v>
      </c>
      <c r="B298" s="48"/>
      <c r="C298" s="48" t="s">
        <v>1275</v>
      </c>
      <c r="D298" s="48" t="s">
        <v>1276</v>
      </c>
      <c r="E298" s="48" t="s">
        <v>1277</v>
      </c>
      <c r="F298" s="48"/>
      <c r="G298" s="48"/>
      <c r="H298" s="49">
        <v>0.29444444444444445</v>
      </c>
      <c r="I298" s="49">
        <v>0.78611111111111109</v>
      </c>
    </row>
    <row r="299" spans="1:9" ht="23.4" x14ac:dyDescent="0.25">
      <c r="A299" s="47" t="s">
        <v>97</v>
      </c>
      <c r="B299" s="48" t="s">
        <v>1278</v>
      </c>
      <c r="C299" s="48" t="s">
        <v>201</v>
      </c>
      <c r="D299" s="48" t="s">
        <v>1279</v>
      </c>
      <c r="E299" s="48" t="s">
        <v>1280</v>
      </c>
      <c r="F299" s="48"/>
      <c r="G299" s="48"/>
      <c r="H299" s="49">
        <v>0.29583333333333334</v>
      </c>
      <c r="I299" s="49">
        <v>0.78472222222222221</v>
      </c>
    </row>
    <row r="300" spans="1:9" ht="23.4" x14ac:dyDescent="0.25">
      <c r="A300" s="47" t="s">
        <v>98</v>
      </c>
      <c r="B300" s="48" t="s">
        <v>1281</v>
      </c>
      <c r="C300" s="48" t="s">
        <v>1282</v>
      </c>
      <c r="D300" s="48" t="s">
        <v>1283</v>
      </c>
      <c r="E300" s="48" t="s">
        <v>1284</v>
      </c>
      <c r="F300" s="48"/>
      <c r="G300" s="48"/>
      <c r="H300" s="49">
        <v>0.29722222222222222</v>
      </c>
      <c r="I300" s="49">
        <v>0.78263888888888899</v>
      </c>
    </row>
    <row r="301" spans="1:9" ht="23.4" x14ac:dyDescent="0.25">
      <c r="A301" s="47" t="s">
        <v>99</v>
      </c>
      <c r="B301" s="48" t="s">
        <v>1285</v>
      </c>
      <c r="C301" s="48" t="s">
        <v>1286</v>
      </c>
      <c r="D301" s="48" t="s">
        <v>1287</v>
      </c>
      <c r="E301" s="48" t="s">
        <v>1288</v>
      </c>
      <c r="F301" s="48"/>
      <c r="G301" s="48"/>
      <c r="H301" s="49">
        <v>0.2986111111111111</v>
      </c>
      <c r="I301" s="49">
        <v>0.78055555555555556</v>
      </c>
    </row>
    <row r="302" spans="1:9" x14ac:dyDescent="0.25">
      <c r="A302" s="14"/>
    </row>
    <row r="303" spans="1:9" ht="22.8" x14ac:dyDescent="0.4">
      <c r="A303" s="45">
        <v>42644</v>
      </c>
    </row>
    <row r="304" spans="1:9" x14ac:dyDescent="0.25">
      <c r="A304" s="46" t="s">
        <v>1</v>
      </c>
      <c r="B304" s="46" t="s">
        <v>2</v>
      </c>
      <c r="C304" s="46" t="s">
        <v>3</v>
      </c>
      <c r="D304" s="46" t="s">
        <v>2</v>
      </c>
      <c r="E304" s="46" t="s">
        <v>3</v>
      </c>
      <c r="F304" s="46" t="s">
        <v>2</v>
      </c>
      <c r="G304" s="46" t="s">
        <v>4</v>
      </c>
      <c r="H304" s="46" t="s">
        <v>5</v>
      </c>
      <c r="I304" s="46" t="s">
        <v>6</v>
      </c>
    </row>
    <row r="305" spans="1:9" ht="23.4" x14ac:dyDescent="0.25">
      <c r="A305" s="47" t="s">
        <v>205</v>
      </c>
      <c r="B305" s="48" t="s">
        <v>1289</v>
      </c>
      <c r="C305" s="48" t="s">
        <v>623</v>
      </c>
      <c r="D305" s="48" t="s">
        <v>1290</v>
      </c>
      <c r="E305" s="48" t="s">
        <v>1291</v>
      </c>
      <c r="F305" s="48"/>
      <c r="G305" s="48" t="s">
        <v>7</v>
      </c>
      <c r="H305" s="49">
        <v>0.3</v>
      </c>
      <c r="I305" s="49">
        <v>0.77847222222222223</v>
      </c>
    </row>
    <row r="306" spans="1:9" ht="23.4" x14ac:dyDescent="0.25">
      <c r="A306" s="47" t="s">
        <v>206</v>
      </c>
      <c r="B306" s="48" t="s">
        <v>1292</v>
      </c>
      <c r="C306" s="48" t="s">
        <v>1293</v>
      </c>
      <c r="D306" s="48" t="s">
        <v>1294</v>
      </c>
      <c r="E306" s="48" t="s">
        <v>1295</v>
      </c>
      <c r="F306" s="48"/>
      <c r="G306" s="48"/>
      <c r="H306" s="49">
        <v>0.30138888888888887</v>
      </c>
      <c r="I306" s="49">
        <v>0.77708333333333324</v>
      </c>
    </row>
    <row r="307" spans="1:9" ht="23.4" x14ac:dyDescent="0.25">
      <c r="A307" s="47" t="s">
        <v>208</v>
      </c>
      <c r="B307" s="48" t="s">
        <v>1296</v>
      </c>
      <c r="C307" s="48" t="s">
        <v>1297</v>
      </c>
      <c r="D307" s="48" t="s">
        <v>1298</v>
      </c>
      <c r="E307" s="48" t="s">
        <v>1299</v>
      </c>
      <c r="F307" s="48"/>
      <c r="G307" s="48"/>
      <c r="H307" s="49">
        <v>0.3034722222222222</v>
      </c>
      <c r="I307" s="49">
        <v>0.77500000000000002</v>
      </c>
    </row>
    <row r="308" spans="1:9" ht="23.4" x14ac:dyDescent="0.25">
      <c r="A308" s="47" t="s">
        <v>209</v>
      </c>
      <c r="B308" s="48" t="s">
        <v>1300</v>
      </c>
      <c r="C308" s="48" t="s">
        <v>255</v>
      </c>
      <c r="D308" s="48" t="s">
        <v>1301</v>
      </c>
      <c r="E308" s="48" t="s">
        <v>1302</v>
      </c>
      <c r="F308" s="48"/>
      <c r="G308" s="48"/>
      <c r="H308" s="49">
        <v>0.30416666666666664</v>
      </c>
      <c r="I308" s="49">
        <v>0.7729166666666667</v>
      </c>
    </row>
    <row r="309" spans="1:9" ht="23.4" x14ac:dyDescent="0.25">
      <c r="A309" s="47" t="s">
        <v>210</v>
      </c>
      <c r="B309" s="48" t="s">
        <v>1303</v>
      </c>
      <c r="C309" s="48" t="s">
        <v>1304</v>
      </c>
      <c r="D309" s="48" t="s">
        <v>1305</v>
      </c>
      <c r="E309" s="48" t="s">
        <v>256</v>
      </c>
      <c r="F309" s="48"/>
      <c r="G309" s="48"/>
      <c r="H309" s="49">
        <v>0.30624999999999997</v>
      </c>
      <c r="I309" s="49">
        <v>0.77083333333333337</v>
      </c>
    </row>
    <row r="310" spans="1:9" ht="23.4" x14ac:dyDescent="0.25">
      <c r="A310" s="47" t="s">
        <v>211</v>
      </c>
      <c r="B310" s="48" t="s">
        <v>1306</v>
      </c>
      <c r="C310" s="48" t="s">
        <v>1307</v>
      </c>
      <c r="D310" s="48" t="s">
        <v>1308</v>
      </c>
      <c r="E310" s="48" t="s">
        <v>1309</v>
      </c>
      <c r="F310" s="48"/>
      <c r="G310" s="48"/>
      <c r="H310" s="49">
        <v>0.30763888888888891</v>
      </c>
      <c r="I310" s="49">
        <v>0.76944444444444438</v>
      </c>
    </row>
    <row r="311" spans="1:9" ht="23.4" x14ac:dyDescent="0.25">
      <c r="A311" s="47" t="s">
        <v>212</v>
      </c>
      <c r="B311" s="48" t="s">
        <v>1310</v>
      </c>
      <c r="C311" s="48" t="s">
        <v>1311</v>
      </c>
      <c r="D311" s="48" t="s">
        <v>1312</v>
      </c>
      <c r="E311" s="48" t="s">
        <v>1313</v>
      </c>
      <c r="F311" s="48"/>
      <c r="G311" s="48"/>
      <c r="H311" s="49">
        <v>0.30902777777777779</v>
      </c>
      <c r="I311" s="49">
        <v>0.76736111111111116</v>
      </c>
    </row>
    <row r="312" spans="1:9" ht="23.4" x14ac:dyDescent="0.25">
      <c r="A312" s="47" t="s">
        <v>214</v>
      </c>
      <c r="B312" s="48" t="s">
        <v>1314</v>
      </c>
      <c r="C312" s="48" t="s">
        <v>1315</v>
      </c>
      <c r="D312" s="48" t="s">
        <v>1316</v>
      </c>
      <c r="E312" s="48"/>
      <c r="F312" s="48"/>
      <c r="G312" s="48"/>
      <c r="H312" s="49">
        <v>0.31041666666666667</v>
      </c>
      <c r="I312" s="49">
        <v>0.76527777777777783</v>
      </c>
    </row>
    <row r="313" spans="1:9" ht="23.4" x14ac:dyDescent="0.25">
      <c r="A313" s="47" t="s">
        <v>216</v>
      </c>
      <c r="B313" s="48"/>
      <c r="C313" s="48" t="s">
        <v>1317</v>
      </c>
      <c r="D313" s="48" t="s">
        <v>1318</v>
      </c>
      <c r="E313" s="48" t="s">
        <v>1319</v>
      </c>
      <c r="F313" s="48" t="s">
        <v>1320</v>
      </c>
      <c r="G313" s="48" t="s">
        <v>14</v>
      </c>
      <c r="H313" s="49">
        <v>0.31180555555555556</v>
      </c>
      <c r="I313" s="49">
        <v>0.76388888888888884</v>
      </c>
    </row>
    <row r="314" spans="1:9" ht="23.4" x14ac:dyDescent="0.25">
      <c r="A314" s="47" t="s">
        <v>37</v>
      </c>
      <c r="B314" s="48"/>
      <c r="C314" s="48" t="s">
        <v>1321</v>
      </c>
      <c r="D314" s="48" t="s">
        <v>1322</v>
      </c>
      <c r="E314" s="48" t="s">
        <v>1323</v>
      </c>
      <c r="F314" s="48" t="s">
        <v>1324</v>
      </c>
      <c r="G314" s="48"/>
      <c r="H314" s="49">
        <v>0.31319444444444444</v>
      </c>
      <c r="I314" s="49">
        <v>0.76180555555555562</v>
      </c>
    </row>
    <row r="315" spans="1:9" ht="23.4" x14ac:dyDescent="0.25">
      <c r="A315" s="47" t="s">
        <v>38</v>
      </c>
      <c r="B315" s="48"/>
      <c r="C315" s="48" t="s">
        <v>1325</v>
      </c>
      <c r="D315" s="48" t="s">
        <v>700</v>
      </c>
      <c r="E315" s="48" t="s">
        <v>1326</v>
      </c>
      <c r="F315" s="48" t="s">
        <v>1327</v>
      </c>
      <c r="G315" s="48"/>
      <c r="H315" s="49">
        <v>0.31458333333333333</v>
      </c>
      <c r="I315" s="49">
        <v>0.7597222222222223</v>
      </c>
    </row>
    <row r="316" spans="1:9" ht="23.4" x14ac:dyDescent="0.25">
      <c r="A316" s="47" t="s">
        <v>39</v>
      </c>
      <c r="B316" s="48"/>
      <c r="C316" s="48" t="s">
        <v>1328</v>
      </c>
      <c r="D316" s="48" t="s">
        <v>1329</v>
      </c>
      <c r="E316" s="48" t="s">
        <v>1330</v>
      </c>
      <c r="F316" s="48" t="s">
        <v>1331</v>
      </c>
      <c r="G316" s="48"/>
      <c r="H316" s="49">
        <v>0.31666666666666665</v>
      </c>
      <c r="I316" s="49">
        <v>0.7583333333333333</v>
      </c>
    </row>
    <row r="317" spans="1:9" ht="23.4" x14ac:dyDescent="0.25">
      <c r="A317" s="47" t="s">
        <v>40</v>
      </c>
      <c r="B317" s="48"/>
      <c r="C317" s="48" t="s">
        <v>498</v>
      </c>
      <c r="D317" s="48" t="s">
        <v>1332</v>
      </c>
      <c r="E317" s="48" t="s">
        <v>1333</v>
      </c>
      <c r="F317" s="48"/>
      <c r="G317" s="48"/>
      <c r="H317" s="49">
        <v>0.31805555555555554</v>
      </c>
      <c r="I317" s="49">
        <v>0.75624999999999998</v>
      </c>
    </row>
    <row r="318" spans="1:9" ht="23.4" x14ac:dyDescent="0.25">
      <c r="A318" s="47" t="s">
        <v>41</v>
      </c>
      <c r="B318" s="48" t="s">
        <v>1334</v>
      </c>
      <c r="C318" s="48" t="s">
        <v>1335</v>
      </c>
      <c r="D318" s="48" t="s">
        <v>1336</v>
      </c>
      <c r="E318" s="48" t="s">
        <v>1337</v>
      </c>
      <c r="F318" s="48"/>
      <c r="G318" s="48"/>
      <c r="H318" s="49">
        <v>0.31944444444444448</v>
      </c>
      <c r="I318" s="49">
        <v>0.75486111111111109</v>
      </c>
    </row>
    <row r="319" spans="1:9" ht="23.4" x14ac:dyDescent="0.25">
      <c r="A319" s="47" t="s">
        <v>42</v>
      </c>
      <c r="B319" s="48" t="s">
        <v>1338</v>
      </c>
      <c r="C319" s="48" t="s">
        <v>259</v>
      </c>
      <c r="D319" s="48" t="s">
        <v>1339</v>
      </c>
      <c r="E319" s="48" t="s">
        <v>1340</v>
      </c>
      <c r="F319" s="48"/>
      <c r="G319" s="48"/>
      <c r="H319" s="49">
        <v>0.32083333333333336</v>
      </c>
      <c r="I319" s="49">
        <v>0.75277777777777777</v>
      </c>
    </row>
    <row r="320" spans="1:9" ht="23.4" x14ac:dyDescent="0.25">
      <c r="A320" s="47" t="s">
        <v>43</v>
      </c>
      <c r="B320" s="48" t="s">
        <v>1341</v>
      </c>
      <c r="C320" s="48" t="s">
        <v>1342</v>
      </c>
      <c r="D320" s="48" t="s">
        <v>1343</v>
      </c>
      <c r="E320" s="48" t="s">
        <v>1344</v>
      </c>
      <c r="F320" s="48"/>
      <c r="G320" s="48" t="s">
        <v>23</v>
      </c>
      <c r="H320" s="49">
        <v>0.32222222222222224</v>
      </c>
      <c r="I320" s="49">
        <v>0.75069444444444444</v>
      </c>
    </row>
    <row r="321" spans="1:9" ht="23.4" x14ac:dyDescent="0.25">
      <c r="A321" s="47" t="s">
        <v>44</v>
      </c>
      <c r="B321" s="48" t="s">
        <v>1345</v>
      </c>
      <c r="C321" s="48" t="s">
        <v>1346</v>
      </c>
      <c r="D321" s="48" t="s">
        <v>673</v>
      </c>
      <c r="E321" s="48" t="s">
        <v>1347</v>
      </c>
      <c r="F321" s="48"/>
      <c r="G321" s="48"/>
      <c r="H321" s="49">
        <v>0.32361111111111113</v>
      </c>
      <c r="I321" s="49">
        <v>0.74930555555555556</v>
      </c>
    </row>
    <row r="322" spans="1:9" ht="23.4" x14ac:dyDescent="0.25">
      <c r="A322" s="47" t="s">
        <v>45</v>
      </c>
      <c r="B322" s="48" t="s">
        <v>1348</v>
      </c>
      <c r="C322" s="48" t="s">
        <v>1349</v>
      </c>
      <c r="D322" s="48" t="s">
        <v>1350</v>
      </c>
      <c r="E322" s="48" t="s">
        <v>1351</v>
      </c>
      <c r="F322" s="48"/>
      <c r="G322" s="48"/>
      <c r="H322" s="49">
        <v>0.32569444444444445</v>
      </c>
      <c r="I322" s="49">
        <v>0.74722222222222223</v>
      </c>
    </row>
    <row r="323" spans="1:9" ht="23.4" x14ac:dyDescent="0.25">
      <c r="A323" s="47" t="s">
        <v>46</v>
      </c>
      <c r="B323" s="48" t="s">
        <v>1352</v>
      </c>
      <c r="C323" s="48" t="s">
        <v>1353</v>
      </c>
      <c r="D323" s="48" t="s">
        <v>1354</v>
      </c>
      <c r="E323" s="48" t="s">
        <v>1355</v>
      </c>
      <c r="F323" s="48"/>
      <c r="G323" s="48"/>
      <c r="H323" s="49">
        <v>0.32708333333333334</v>
      </c>
      <c r="I323" s="49">
        <v>0.74583333333333324</v>
      </c>
    </row>
    <row r="324" spans="1:9" ht="23.4" x14ac:dyDescent="0.25">
      <c r="A324" s="47" t="s">
        <v>47</v>
      </c>
      <c r="B324" s="48" t="s">
        <v>1356</v>
      </c>
      <c r="C324" s="48" t="s">
        <v>1357</v>
      </c>
      <c r="D324" s="48" t="s">
        <v>1358</v>
      </c>
      <c r="E324" s="48" t="s">
        <v>1359</v>
      </c>
      <c r="F324" s="48"/>
      <c r="G324" s="48"/>
      <c r="H324" s="49">
        <v>0.32847222222222222</v>
      </c>
      <c r="I324" s="49">
        <v>0.74375000000000002</v>
      </c>
    </row>
    <row r="325" spans="1:9" ht="23.4" x14ac:dyDescent="0.25">
      <c r="A325" s="47" t="s">
        <v>48</v>
      </c>
      <c r="B325" s="48" t="s">
        <v>1360</v>
      </c>
      <c r="C325" s="48" t="s">
        <v>1361</v>
      </c>
      <c r="D325" s="48" t="s">
        <v>1362</v>
      </c>
      <c r="E325" s="48"/>
      <c r="F325" s="48"/>
      <c r="G325" s="48"/>
      <c r="H325" s="49">
        <v>0.3298611111111111</v>
      </c>
      <c r="I325" s="49">
        <v>0.74236111111111114</v>
      </c>
    </row>
    <row r="326" spans="1:9" ht="23.4" x14ac:dyDescent="0.25">
      <c r="A326" s="47" t="s">
        <v>49</v>
      </c>
      <c r="B326" s="48"/>
      <c r="C326" s="48" t="s">
        <v>228</v>
      </c>
      <c r="D326" s="48" t="s">
        <v>1363</v>
      </c>
      <c r="E326" s="48" t="s">
        <v>1364</v>
      </c>
      <c r="F326" s="48" t="s">
        <v>1365</v>
      </c>
      <c r="G326" s="48" t="s">
        <v>31</v>
      </c>
      <c r="H326" s="49">
        <v>0.33124999999999999</v>
      </c>
      <c r="I326" s="49">
        <v>0.7402777777777777</v>
      </c>
    </row>
    <row r="327" spans="1:9" ht="23.4" x14ac:dyDescent="0.25">
      <c r="A327" s="47" t="s">
        <v>50</v>
      </c>
      <c r="B327" s="48"/>
      <c r="C327" s="48" t="s">
        <v>1366</v>
      </c>
      <c r="D327" s="48" t="s">
        <v>1367</v>
      </c>
      <c r="E327" s="48" t="s">
        <v>1368</v>
      </c>
      <c r="F327" s="48" t="s">
        <v>1064</v>
      </c>
      <c r="G327" s="48"/>
      <c r="H327" s="49">
        <v>0.33333333333333331</v>
      </c>
      <c r="I327" s="49">
        <v>0.73888888888888893</v>
      </c>
    </row>
    <row r="328" spans="1:9" ht="23.4" x14ac:dyDescent="0.25">
      <c r="A328" s="47" t="s">
        <v>51</v>
      </c>
      <c r="B328" s="48"/>
      <c r="C328" s="48" t="s">
        <v>1369</v>
      </c>
      <c r="D328" s="48" t="s">
        <v>1370</v>
      </c>
      <c r="E328" s="48" t="s">
        <v>1371</v>
      </c>
      <c r="F328" s="48" t="s">
        <v>1372</v>
      </c>
      <c r="G328" s="48"/>
      <c r="H328" s="49">
        <v>0.3347222222222222</v>
      </c>
      <c r="I328" s="49">
        <v>0.7368055555555556</v>
      </c>
    </row>
    <row r="329" spans="1:9" ht="23.4" x14ac:dyDescent="0.25">
      <c r="A329" s="47" t="s">
        <v>52</v>
      </c>
      <c r="B329" s="48"/>
      <c r="C329" s="48" t="s">
        <v>1373</v>
      </c>
      <c r="D329" s="48" t="s">
        <v>1374</v>
      </c>
      <c r="E329" s="48" t="s">
        <v>1375</v>
      </c>
      <c r="F329" s="48" t="s">
        <v>1376</v>
      </c>
      <c r="G329" s="48"/>
      <c r="H329" s="49">
        <v>0.33611111111111108</v>
      </c>
      <c r="I329" s="49">
        <v>0.73541666666666661</v>
      </c>
    </row>
    <row r="330" spans="1:9" ht="23.4" x14ac:dyDescent="0.25">
      <c r="A330" s="47" t="s">
        <v>53</v>
      </c>
      <c r="B330" s="48"/>
      <c r="C330" s="48" t="s">
        <v>1377</v>
      </c>
      <c r="D330" s="48" t="s">
        <v>1378</v>
      </c>
      <c r="E330" s="48" t="s">
        <v>1379</v>
      </c>
      <c r="F330" s="48" t="s">
        <v>1380</v>
      </c>
      <c r="G330" s="48"/>
      <c r="H330" s="49">
        <v>0.33749999999999997</v>
      </c>
      <c r="I330" s="49">
        <v>0.73333333333333339</v>
      </c>
    </row>
    <row r="331" spans="1:9" ht="23.4" x14ac:dyDescent="0.25">
      <c r="A331" s="47" t="s">
        <v>54</v>
      </c>
      <c r="B331" s="48"/>
      <c r="C331" s="48" t="s">
        <v>1381</v>
      </c>
      <c r="D331" s="48" t="s">
        <v>1382</v>
      </c>
      <c r="E331" s="48" t="s">
        <v>1383</v>
      </c>
      <c r="F331" s="48"/>
      <c r="G331" s="48"/>
      <c r="H331" s="49">
        <v>0.33888888888888885</v>
      </c>
      <c r="I331" s="49">
        <v>0.7319444444444444</v>
      </c>
    </row>
    <row r="332" spans="1:9" ht="23.4" x14ac:dyDescent="0.25">
      <c r="A332" s="47" t="s">
        <v>55</v>
      </c>
      <c r="B332" s="48" t="s">
        <v>1384</v>
      </c>
      <c r="C332" s="48" t="s">
        <v>1385</v>
      </c>
      <c r="D332" s="48" t="s">
        <v>1386</v>
      </c>
      <c r="E332" s="48" t="s">
        <v>1387</v>
      </c>
      <c r="F332" s="48"/>
      <c r="G332" s="48"/>
      <c r="H332" s="49">
        <v>0.34097222222222223</v>
      </c>
      <c r="I332" s="49">
        <v>0.73055555555555562</v>
      </c>
    </row>
    <row r="333" spans="1:9" ht="23.4" x14ac:dyDescent="0.25">
      <c r="A333" s="47" t="s">
        <v>56</v>
      </c>
      <c r="B333" s="48" t="s">
        <v>1388</v>
      </c>
      <c r="C333" s="48" t="s">
        <v>1389</v>
      </c>
      <c r="D333" s="48" t="s">
        <v>1390</v>
      </c>
      <c r="E333" s="48" t="s">
        <v>1391</v>
      </c>
      <c r="F333" s="48"/>
      <c r="G333" s="48"/>
      <c r="H333" s="49">
        <v>0.34236111111111112</v>
      </c>
      <c r="I333" s="49">
        <v>0.7284722222222223</v>
      </c>
    </row>
    <row r="334" spans="1:9" ht="23.4" x14ac:dyDescent="0.25">
      <c r="A334" s="47" t="s">
        <v>57</v>
      </c>
      <c r="B334" s="48" t="s">
        <v>1392</v>
      </c>
      <c r="C334" s="48" t="s">
        <v>1393</v>
      </c>
      <c r="D334" s="48" t="s">
        <v>1394</v>
      </c>
      <c r="E334" s="48" t="s">
        <v>1395</v>
      </c>
      <c r="F334" s="48"/>
      <c r="G334" s="48" t="s">
        <v>7</v>
      </c>
      <c r="H334" s="49">
        <v>0.30208333333333331</v>
      </c>
      <c r="I334" s="49">
        <v>0.68541666666666667</v>
      </c>
    </row>
    <row r="335" spans="1:9" ht="23.4" x14ac:dyDescent="0.25">
      <c r="A335" s="47" t="s">
        <v>165</v>
      </c>
      <c r="B335" s="48" t="s">
        <v>1396</v>
      </c>
      <c r="C335" s="48" t="s">
        <v>1397</v>
      </c>
      <c r="D335" s="48" t="s">
        <v>1398</v>
      </c>
      <c r="E335" s="48" t="s">
        <v>1399</v>
      </c>
      <c r="F335" s="48"/>
      <c r="G335" s="48"/>
      <c r="H335" s="49">
        <v>0.3034722222222222</v>
      </c>
      <c r="I335" s="49">
        <v>0.68402777777777779</v>
      </c>
    </row>
    <row r="336" spans="1:9" x14ac:dyDescent="0.25">
      <c r="A336" s="14"/>
    </row>
    <row r="337" spans="1:9" ht="22.8" x14ac:dyDescent="0.4">
      <c r="A337" s="45">
        <v>42675</v>
      </c>
    </row>
    <row r="338" spans="1:9" x14ac:dyDescent="0.25">
      <c r="A338" s="46" t="s">
        <v>1</v>
      </c>
      <c r="B338" s="46" t="s">
        <v>2</v>
      </c>
      <c r="C338" s="46" t="s">
        <v>3</v>
      </c>
      <c r="D338" s="46" t="s">
        <v>2</v>
      </c>
      <c r="E338" s="46" t="s">
        <v>3</v>
      </c>
      <c r="F338" s="46" t="s">
        <v>2</v>
      </c>
      <c r="G338" s="46" t="s">
        <v>4</v>
      </c>
      <c r="H338" s="46" t="s">
        <v>5</v>
      </c>
      <c r="I338" s="46" t="s">
        <v>6</v>
      </c>
    </row>
    <row r="339" spans="1:9" ht="23.4" x14ac:dyDescent="0.25">
      <c r="A339" s="47" t="s">
        <v>271</v>
      </c>
      <c r="B339" s="48" t="s">
        <v>1400</v>
      </c>
      <c r="C339" s="48" t="s">
        <v>1401</v>
      </c>
      <c r="D339" s="48" t="s">
        <v>1402</v>
      </c>
      <c r="E339" s="48" t="s">
        <v>1403</v>
      </c>
      <c r="F339" s="48"/>
      <c r="G339" s="48"/>
      <c r="H339" s="49">
        <v>0.30486111111111108</v>
      </c>
      <c r="I339" s="49">
        <v>0.68194444444444446</v>
      </c>
    </row>
    <row r="340" spans="1:9" ht="23.4" x14ac:dyDescent="0.25">
      <c r="A340" s="47" t="s">
        <v>272</v>
      </c>
      <c r="B340" s="48" t="s">
        <v>1404</v>
      </c>
      <c r="C340" s="48" t="s">
        <v>1405</v>
      </c>
      <c r="D340" s="48" t="s">
        <v>1406</v>
      </c>
      <c r="E340" s="48" t="s">
        <v>1407</v>
      </c>
      <c r="F340" s="48"/>
      <c r="G340" s="48"/>
      <c r="H340" s="49">
        <v>0.30694444444444441</v>
      </c>
      <c r="I340" s="49">
        <v>0.68055555555555547</v>
      </c>
    </row>
    <row r="341" spans="1:9" ht="23.4" x14ac:dyDescent="0.25">
      <c r="A341" s="47" t="s">
        <v>273</v>
      </c>
      <c r="B341" s="48" t="s">
        <v>1408</v>
      </c>
      <c r="C341" s="48" t="s">
        <v>1409</v>
      </c>
      <c r="D341" s="48" t="s">
        <v>1410</v>
      </c>
      <c r="E341" s="48" t="s">
        <v>1411</v>
      </c>
      <c r="F341" s="48"/>
      <c r="G341" s="48"/>
      <c r="H341" s="49">
        <v>0.30833333333333335</v>
      </c>
      <c r="I341" s="49">
        <v>0.6791666666666667</v>
      </c>
    </row>
    <row r="342" spans="1:9" ht="23.4" x14ac:dyDescent="0.25">
      <c r="A342" s="47" t="s">
        <v>274</v>
      </c>
      <c r="B342" s="48" t="s">
        <v>1412</v>
      </c>
      <c r="C342" s="48" t="s">
        <v>1413</v>
      </c>
      <c r="D342" s="48" t="s">
        <v>1414</v>
      </c>
      <c r="E342" s="48" t="s">
        <v>1415</v>
      </c>
      <c r="F342" s="48"/>
      <c r="G342" s="48"/>
      <c r="H342" s="49">
        <v>0.30972222222222223</v>
      </c>
      <c r="I342" s="49">
        <v>0.67708333333333337</v>
      </c>
    </row>
    <row r="343" spans="1:9" ht="23.4" x14ac:dyDescent="0.25">
      <c r="A343" s="47" t="s">
        <v>275</v>
      </c>
      <c r="B343" s="48" t="s">
        <v>1416</v>
      </c>
      <c r="C343" s="48" t="s">
        <v>1417</v>
      </c>
      <c r="D343" s="48" t="s">
        <v>1418</v>
      </c>
      <c r="E343" s="48" t="s">
        <v>1419</v>
      </c>
      <c r="F343" s="48"/>
      <c r="G343" s="48"/>
      <c r="H343" s="49">
        <v>0.31111111111111112</v>
      </c>
      <c r="I343" s="49">
        <v>0.67569444444444438</v>
      </c>
    </row>
    <row r="344" spans="1:9" ht="23.4" x14ac:dyDescent="0.25">
      <c r="A344" s="47" t="s">
        <v>276</v>
      </c>
      <c r="B344" s="48" t="s">
        <v>1420</v>
      </c>
      <c r="C344" s="48" t="s">
        <v>1421</v>
      </c>
      <c r="D344" s="48" t="s">
        <v>1422</v>
      </c>
      <c r="E344" s="48" t="s">
        <v>1423</v>
      </c>
      <c r="F344" s="48"/>
      <c r="G344" s="48"/>
      <c r="H344" s="49">
        <v>0.31319444444444444</v>
      </c>
      <c r="I344" s="49">
        <v>0.6743055555555556</v>
      </c>
    </row>
    <row r="345" spans="1:9" ht="23.4" x14ac:dyDescent="0.25">
      <c r="A345" s="47" t="s">
        <v>277</v>
      </c>
      <c r="B345" s="48" t="s">
        <v>1424</v>
      </c>
      <c r="C345" s="48" t="s">
        <v>1425</v>
      </c>
      <c r="D345" s="48" t="s">
        <v>1426</v>
      </c>
      <c r="E345" s="48"/>
      <c r="F345" s="48"/>
      <c r="G345" s="48" t="s">
        <v>14</v>
      </c>
      <c r="H345" s="49">
        <v>0.31458333333333333</v>
      </c>
      <c r="I345" s="49">
        <v>0.67291666666666661</v>
      </c>
    </row>
    <row r="346" spans="1:9" ht="23.4" x14ac:dyDescent="0.25">
      <c r="A346" s="47" t="s">
        <v>278</v>
      </c>
      <c r="B346" s="48"/>
      <c r="C346" s="48" t="s">
        <v>1427</v>
      </c>
      <c r="D346" s="48" t="s">
        <v>1428</v>
      </c>
      <c r="E346" s="48" t="s">
        <v>1429</v>
      </c>
      <c r="F346" s="48" t="s">
        <v>1430</v>
      </c>
      <c r="G346" s="48"/>
      <c r="H346" s="49">
        <v>0.31597222222222221</v>
      </c>
      <c r="I346" s="49">
        <v>0.67152777777777783</v>
      </c>
    </row>
    <row r="347" spans="1:9" ht="23.4" x14ac:dyDescent="0.25">
      <c r="A347" s="47" t="s">
        <v>279</v>
      </c>
      <c r="B347" s="48"/>
      <c r="C347" s="48" t="s">
        <v>1431</v>
      </c>
      <c r="D347" s="48" t="s">
        <v>1432</v>
      </c>
      <c r="E347" s="48" t="s">
        <v>1433</v>
      </c>
      <c r="F347" s="48" t="s">
        <v>1434</v>
      </c>
      <c r="G347" s="48"/>
      <c r="H347" s="49">
        <v>0.31805555555555554</v>
      </c>
      <c r="I347" s="49">
        <v>0.67013888888888884</v>
      </c>
    </row>
    <row r="348" spans="1:9" ht="23.4" x14ac:dyDescent="0.25">
      <c r="A348" s="47" t="s">
        <v>58</v>
      </c>
      <c r="B348" s="48"/>
      <c r="C348" s="48" t="s">
        <v>1435</v>
      </c>
      <c r="D348" s="48" t="s">
        <v>1436</v>
      </c>
      <c r="E348" s="48" t="s">
        <v>1437</v>
      </c>
      <c r="F348" s="48" t="s">
        <v>1438</v>
      </c>
      <c r="G348" s="48"/>
      <c r="H348" s="49">
        <v>0.31944444444444448</v>
      </c>
      <c r="I348" s="49">
        <v>0.66875000000000007</v>
      </c>
    </row>
    <row r="349" spans="1:9" ht="23.4" x14ac:dyDescent="0.25">
      <c r="A349" s="47" t="s">
        <v>59</v>
      </c>
      <c r="B349" s="48"/>
      <c r="C349" s="48" t="s">
        <v>1439</v>
      </c>
      <c r="D349" s="48" t="s">
        <v>1440</v>
      </c>
      <c r="E349" s="48" t="s">
        <v>1441</v>
      </c>
      <c r="F349" s="48" t="s">
        <v>1442</v>
      </c>
      <c r="G349" s="48"/>
      <c r="H349" s="49">
        <v>0.32083333333333336</v>
      </c>
      <c r="I349" s="49">
        <v>0.66736111111111107</v>
      </c>
    </row>
    <row r="350" spans="1:9" ht="23.4" x14ac:dyDescent="0.25">
      <c r="A350" s="47" t="s">
        <v>60</v>
      </c>
      <c r="B350" s="48"/>
      <c r="C350" s="48" t="s">
        <v>1443</v>
      </c>
      <c r="D350" s="48" t="s">
        <v>1444</v>
      </c>
      <c r="E350" s="48" t="s">
        <v>1445</v>
      </c>
      <c r="F350" s="48" t="s">
        <v>1446</v>
      </c>
      <c r="G350" s="48"/>
      <c r="H350" s="49">
        <v>0.32222222222222224</v>
      </c>
      <c r="I350" s="49">
        <v>0.66597222222222219</v>
      </c>
    </row>
    <row r="351" spans="1:9" ht="23.4" x14ac:dyDescent="0.25">
      <c r="A351" s="47" t="s">
        <v>61</v>
      </c>
      <c r="B351" s="48"/>
      <c r="C351" s="48" t="s">
        <v>1447</v>
      </c>
      <c r="D351" s="48" t="s">
        <v>1448</v>
      </c>
      <c r="E351" s="48" t="s">
        <v>1449</v>
      </c>
      <c r="F351" s="48"/>
      <c r="G351" s="48"/>
      <c r="H351" s="49">
        <v>0.32361111111111113</v>
      </c>
      <c r="I351" s="49">
        <v>0.6645833333333333</v>
      </c>
    </row>
    <row r="352" spans="1:9" ht="23.4" x14ac:dyDescent="0.25">
      <c r="A352" s="47" t="s">
        <v>62</v>
      </c>
      <c r="B352" s="48" t="s">
        <v>1450</v>
      </c>
      <c r="C352" s="48" t="s">
        <v>1451</v>
      </c>
      <c r="D352" s="48" t="s">
        <v>1452</v>
      </c>
      <c r="E352" s="48" t="s">
        <v>202</v>
      </c>
      <c r="F352" s="48"/>
      <c r="G352" s="48" t="s">
        <v>23</v>
      </c>
      <c r="H352" s="49">
        <v>0.32569444444444445</v>
      </c>
      <c r="I352" s="49">
        <v>0.66319444444444442</v>
      </c>
    </row>
    <row r="353" spans="1:9" ht="23.4" x14ac:dyDescent="0.25">
      <c r="A353" s="47" t="s">
        <v>63</v>
      </c>
      <c r="B353" s="48" t="s">
        <v>1453</v>
      </c>
      <c r="C353" s="48" t="s">
        <v>1454</v>
      </c>
      <c r="D353" s="48" t="s">
        <v>1455</v>
      </c>
      <c r="E353" s="48" t="s">
        <v>874</v>
      </c>
      <c r="F353" s="48"/>
      <c r="G353" s="48"/>
      <c r="H353" s="49">
        <v>0.32708333333333334</v>
      </c>
      <c r="I353" s="49">
        <v>0.66249999999999998</v>
      </c>
    </row>
    <row r="354" spans="1:9" ht="23.4" x14ac:dyDescent="0.25">
      <c r="A354" s="47" t="s">
        <v>64</v>
      </c>
      <c r="B354" s="48" t="s">
        <v>1456</v>
      </c>
      <c r="C354" s="48" t="s">
        <v>1457</v>
      </c>
      <c r="D354" s="48" t="s">
        <v>1458</v>
      </c>
      <c r="E354" s="48" t="s">
        <v>1459</v>
      </c>
      <c r="F354" s="48"/>
      <c r="G354" s="48"/>
      <c r="H354" s="49">
        <v>0.32847222222222222</v>
      </c>
      <c r="I354" s="49">
        <v>0.66111111111111109</v>
      </c>
    </row>
    <row r="355" spans="1:9" ht="23.4" x14ac:dyDescent="0.25">
      <c r="A355" s="47" t="s">
        <v>65</v>
      </c>
      <c r="B355" s="48" t="s">
        <v>1460</v>
      </c>
      <c r="C355" s="48" t="s">
        <v>1461</v>
      </c>
      <c r="D355" s="48" t="s">
        <v>1462</v>
      </c>
      <c r="E355" s="48" t="s">
        <v>1463</v>
      </c>
      <c r="F355" s="48"/>
      <c r="G355" s="48"/>
      <c r="H355" s="49">
        <v>0.3298611111111111</v>
      </c>
      <c r="I355" s="49">
        <v>0.65972222222222221</v>
      </c>
    </row>
    <row r="356" spans="1:9" ht="23.4" x14ac:dyDescent="0.25">
      <c r="A356" s="47" t="s">
        <v>66</v>
      </c>
      <c r="B356" s="48" t="s">
        <v>1464</v>
      </c>
      <c r="C356" s="48" t="s">
        <v>1465</v>
      </c>
      <c r="D356" s="48" t="s">
        <v>1466</v>
      </c>
      <c r="E356" s="48" t="s">
        <v>1467</v>
      </c>
      <c r="F356" s="48"/>
      <c r="G356" s="48"/>
      <c r="H356" s="49">
        <v>0.33124999999999999</v>
      </c>
      <c r="I356" s="49">
        <v>0.65902777777777777</v>
      </c>
    </row>
    <row r="357" spans="1:9" ht="23.4" x14ac:dyDescent="0.25">
      <c r="A357" s="47" t="s">
        <v>67</v>
      </c>
      <c r="B357" s="48" t="s">
        <v>1468</v>
      </c>
      <c r="C357" s="48" t="s">
        <v>1469</v>
      </c>
      <c r="D357" s="48" t="s">
        <v>187</v>
      </c>
      <c r="E357" s="48" t="s">
        <v>1470</v>
      </c>
      <c r="F357" s="48"/>
      <c r="G357" s="48"/>
      <c r="H357" s="49">
        <v>0.33263888888888887</v>
      </c>
      <c r="I357" s="49">
        <v>0.65763888888888888</v>
      </c>
    </row>
    <row r="358" spans="1:9" ht="23.4" x14ac:dyDescent="0.25">
      <c r="A358" s="47" t="s">
        <v>68</v>
      </c>
      <c r="B358" s="48" t="s">
        <v>1471</v>
      </c>
      <c r="C358" s="48" t="s">
        <v>1472</v>
      </c>
      <c r="D358" s="48" t="s">
        <v>1473</v>
      </c>
      <c r="E358" s="48" t="s">
        <v>1474</v>
      </c>
      <c r="F358" s="48"/>
      <c r="G358" s="48"/>
      <c r="H358" s="49">
        <v>0.33402777777777781</v>
      </c>
      <c r="I358" s="49">
        <v>0.65625</v>
      </c>
    </row>
    <row r="359" spans="1:9" ht="23.4" x14ac:dyDescent="0.25">
      <c r="A359" s="47" t="s">
        <v>69</v>
      </c>
      <c r="B359" s="48" t="s">
        <v>1475</v>
      </c>
      <c r="C359" s="48" t="s">
        <v>1476</v>
      </c>
      <c r="D359" s="48" t="s">
        <v>1477</v>
      </c>
      <c r="E359" s="48"/>
      <c r="F359" s="48"/>
      <c r="G359" s="48" t="s">
        <v>31</v>
      </c>
      <c r="H359" s="49">
        <v>0.3354166666666667</v>
      </c>
      <c r="I359" s="49">
        <v>0.65555555555555556</v>
      </c>
    </row>
    <row r="360" spans="1:9" ht="23.4" x14ac:dyDescent="0.25">
      <c r="A360" s="47" t="s">
        <v>70</v>
      </c>
      <c r="B360" s="48"/>
      <c r="C360" s="48" t="s">
        <v>1478</v>
      </c>
      <c r="D360" s="48" t="s">
        <v>1479</v>
      </c>
      <c r="E360" s="48" t="s">
        <v>1480</v>
      </c>
      <c r="F360" s="48" t="s">
        <v>1481</v>
      </c>
      <c r="G360" s="48"/>
      <c r="H360" s="49">
        <v>0.33749999999999997</v>
      </c>
      <c r="I360" s="49">
        <v>0.65416666666666667</v>
      </c>
    </row>
    <row r="361" spans="1:9" ht="23.4" x14ac:dyDescent="0.25">
      <c r="A361" s="47" t="s">
        <v>71</v>
      </c>
      <c r="B361" s="48"/>
      <c r="C361" s="48" t="s">
        <v>1482</v>
      </c>
      <c r="D361" s="48" t="s">
        <v>1483</v>
      </c>
      <c r="E361" s="48" t="s">
        <v>1484</v>
      </c>
      <c r="F361" s="48" t="s">
        <v>1166</v>
      </c>
      <c r="G361" s="48"/>
      <c r="H361" s="49">
        <v>0.33888888888888885</v>
      </c>
      <c r="I361" s="49">
        <v>0.65347222222222223</v>
      </c>
    </row>
    <row r="362" spans="1:9" ht="23.4" x14ac:dyDescent="0.25">
      <c r="A362" s="47" t="s">
        <v>72</v>
      </c>
      <c r="B362" s="48"/>
      <c r="C362" s="48" t="s">
        <v>1485</v>
      </c>
      <c r="D362" s="48" t="s">
        <v>1486</v>
      </c>
      <c r="E362" s="48" t="s">
        <v>1487</v>
      </c>
      <c r="F362" s="48" t="s">
        <v>1488</v>
      </c>
      <c r="G362" s="48"/>
      <c r="H362" s="49">
        <v>0.34027777777777773</v>
      </c>
      <c r="I362" s="49">
        <v>0.65208333333333335</v>
      </c>
    </row>
    <row r="363" spans="1:9" ht="23.4" x14ac:dyDescent="0.25">
      <c r="A363" s="47" t="s">
        <v>73</v>
      </c>
      <c r="B363" s="48"/>
      <c r="C363" s="48" t="s">
        <v>1489</v>
      </c>
      <c r="D363" s="48" t="s">
        <v>1490</v>
      </c>
      <c r="E363" s="48" t="s">
        <v>1491</v>
      </c>
      <c r="F363" s="48" t="s">
        <v>1492</v>
      </c>
      <c r="G363" s="48"/>
      <c r="H363" s="49">
        <v>0.34097222222222223</v>
      </c>
      <c r="I363" s="49">
        <v>0.65138888888888891</v>
      </c>
    </row>
    <row r="364" spans="1:9" ht="23.4" x14ac:dyDescent="0.25">
      <c r="A364" s="47" t="s">
        <v>74</v>
      </c>
      <c r="B364" s="48"/>
      <c r="C364" s="48" t="s">
        <v>1493</v>
      </c>
      <c r="D364" s="48" t="s">
        <v>1494</v>
      </c>
      <c r="E364" s="48" t="s">
        <v>1495</v>
      </c>
      <c r="F364" s="48" t="s">
        <v>1496</v>
      </c>
      <c r="G364" s="48"/>
      <c r="H364" s="49">
        <v>0.34236111111111112</v>
      </c>
      <c r="I364" s="49">
        <v>0.65069444444444446</v>
      </c>
    </row>
    <row r="365" spans="1:9" ht="23.4" x14ac:dyDescent="0.25">
      <c r="A365" s="47" t="s">
        <v>75</v>
      </c>
      <c r="B365" s="48"/>
      <c r="C365" s="48" t="s">
        <v>1497</v>
      </c>
      <c r="D365" s="48" t="s">
        <v>1498</v>
      </c>
      <c r="E365" s="48" t="s">
        <v>1499</v>
      </c>
      <c r="F365" s="48"/>
      <c r="G365" s="48"/>
      <c r="H365" s="49">
        <v>0.34375</v>
      </c>
      <c r="I365" s="49">
        <v>0.65</v>
      </c>
    </row>
    <row r="366" spans="1:9" ht="23.4" x14ac:dyDescent="0.25">
      <c r="A366" s="47" t="s">
        <v>76</v>
      </c>
      <c r="B366" s="48" t="s">
        <v>1500</v>
      </c>
      <c r="C366" s="48" t="s">
        <v>1501</v>
      </c>
      <c r="D366" s="48" t="s">
        <v>502</v>
      </c>
      <c r="E366" s="48" t="s">
        <v>1502</v>
      </c>
      <c r="F366" s="48"/>
      <c r="G366" s="48"/>
      <c r="H366" s="49">
        <v>0.34513888888888888</v>
      </c>
      <c r="I366" s="49">
        <v>0.64861111111111114</v>
      </c>
    </row>
    <row r="367" spans="1:9" ht="23.4" x14ac:dyDescent="0.25">
      <c r="A367" s="47" t="s">
        <v>77</v>
      </c>
      <c r="B367" s="48" t="s">
        <v>1503</v>
      </c>
      <c r="C367" s="48" t="s">
        <v>1504</v>
      </c>
      <c r="D367" s="48" t="s">
        <v>1505</v>
      </c>
      <c r="E367" s="48" t="s">
        <v>1506</v>
      </c>
      <c r="F367" s="48"/>
      <c r="G367" s="48" t="s">
        <v>7</v>
      </c>
      <c r="H367" s="49">
        <v>0.34652777777777777</v>
      </c>
      <c r="I367" s="49">
        <v>0.6479166666666667</v>
      </c>
    </row>
    <row r="368" spans="1:9" ht="23.4" x14ac:dyDescent="0.25">
      <c r="A368" s="47" t="s">
        <v>78</v>
      </c>
      <c r="B368" s="48" t="s">
        <v>1507</v>
      </c>
      <c r="C368" s="48" t="s">
        <v>1508</v>
      </c>
      <c r="D368" s="48" t="s">
        <v>307</v>
      </c>
      <c r="E368" s="48" t="s">
        <v>1509</v>
      </c>
      <c r="F368" s="48"/>
      <c r="G368" s="48"/>
      <c r="H368" s="49">
        <v>0.34791666666666665</v>
      </c>
      <c r="I368" s="49">
        <v>0.64722222222222225</v>
      </c>
    </row>
    <row r="369" spans="1:9" x14ac:dyDescent="0.25">
      <c r="A369" s="14"/>
    </row>
    <row r="370" spans="1:9" ht="22.8" x14ac:dyDescent="0.4">
      <c r="A370" s="45">
        <v>42705</v>
      </c>
    </row>
    <row r="371" spans="1:9" x14ac:dyDescent="0.25">
      <c r="A371" s="46" t="s">
        <v>1</v>
      </c>
      <c r="B371" s="46" t="s">
        <v>2</v>
      </c>
      <c r="C371" s="46" t="s">
        <v>3</v>
      </c>
      <c r="D371" s="46" t="s">
        <v>2</v>
      </c>
      <c r="E371" s="46" t="s">
        <v>3</v>
      </c>
      <c r="F371" s="46" t="s">
        <v>2</v>
      </c>
      <c r="G371" s="46" t="s">
        <v>4</v>
      </c>
      <c r="H371" s="46" t="s">
        <v>5</v>
      </c>
      <c r="I371" s="46" t="s">
        <v>6</v>
      </c>
    </row>
    <row r="372" spans="1:9" ht="23.4" x14ac:dyDescent="0.25">
      <c r="A372" s="47" t="s">
        <v>244</v>
      </c>
      <c r="B372" s="48" t="s">
        <v>1510</v>
      </c>
      <c r="C372" s="48" t="s">
        <v>1511</v>
      </c>
      <c r="D372" s="48" t="s">
        <v>1512</v>
      </c>
      <c r="E372" s="48" t="s">
        <v>1513</v>
      </c>
      <c r="F372" s="48"/>
      <c r="G372" s="48"/>
      <c r="H372" s="49">
        <v>0.34930555555555554</v>
      </c>
      <c r="I372" s="49">
        <v>0.64652777777777781</v>
      </c>
    </row>
    <row r="373" spans="1:9" ht="23.4" x14ac:dyDescent="0.25">
      <c r="A373" s="47" t="s">
        <v>245</v>
      </c>
      <c r="B373" s="48" t="s">
        <v>1514</v>
      </c>
      <c r="C373" s="48" t="s">
        <v>1515</v>
      </c>
      <c r="D373" s="48" t="s">
        <v>1516</v>
      </c>
      <c r="E373" s="48" t="s">
        <v>1517</v>
      </c>
      <c r="F373" s="48"/>
      <c r="G373" s="48"/>
      <c r="H373" s="49">
        <v>0.35000000000000003</v>
      </c>
      <c r="I373" s="49">
        <v>0.64583333333333337</v>
      </c>
    </row>
    <row r="374" spans="1:9" ht="23.4" x14ac:dyDescent="0.25">
      <c r="A374" s="47" t="s">
        <v>246</v>
      </c>
      <c r="B374" s="48" t="s">
        <v>1518</v>
      </c>
      <c r="C374" s="48" t="s">
        <v>1519</v>
      </c>
      <c r="D374" s="48" t="s">
        <v>1520</v>
      </c>
      <c r="E374" s="48" t="s">
        <v>1521</v>
      </c>
      <c r="F374" s="48"/>
      <c r="G374" s="48"/>
      <c r="H374" s="49">
        <v>0.35138888888888892</v>
      </c>
      <c r="I374" s="49">
        <v>0.64513888888888882</v>
      </c>
    </row>
    <row r="375" spans="1:9" ht="23.4" x14ac:dyDescent="0.25">
      <c r="A375" s="47" t="s">
        <v>248</v>
      </c>
      <c r="B375" s="48" t="s">
        <v>1522</v>
      </c>
      <c r="C375" s="48" t="s">
        <v>1523</v>
      </c>
      <c r="D375" s="48" t="s">
        <v>1524</v>
      </c>
      <c r="E375" s="48" t="s">
        <v>1525</v>
      </c>
      <c r="F375" s="48"/>
      <c r="G375" s="48"/>
      <c r="H375" s="49">
        <v>0.3527777777777778</v>
      </c>
      <c r="I375" s="49">
        <v>0.64444444444444449</v>
      </c>
    </row>
    <row r="376" spans="1:9" ht="23.4" x14ac:dyDescent="0.25">
      <c r="A376" s="47" t="s">
        <v>249</v>
      </c>
      <c r="B376" s="48" t="s">
        <v>1526</v>
      </c>
      <c r="C376" s="48" t="s">
        <v>1527</v>
      </c>
      <c r="D376" s="48" t="s">
        <v>1528</v>
      </c>
      <c r="E376" s="48" t="s">
        <v>1529</v>
      </c>
      <c r="F376" s="48"/>
      <c r="G376" s="48"/>
      <c r="H376" s="49">
        <v>0.35347222222222219</v>
      </c>
      <c r="I376" s="49">
        <v>0.64444444444444449</v>
      </c>
    </row>
    <row r="377" spans="1:9" ht="23.4" x14ac:dyDescent="0.25">
      <c r="A377" s="47" t="s">
        <v>250</v>
      </c>
      <c r="B377" s="48" t="s">
        <v>1530</v>
      </c>
      <c r="C377" s="48" t="s">
        <v>1531</v>
      </c>
      <c r="D377" s="48" t="s">
        <v>1532</v>
      </c>
      <c r="E377" s="48" t="s">
        <v>1533</v>
      </c>
      <c r="F377" s="48"/>
      <c r="G377" s="48"/>
      <c r="H377" s="49">
        <v>0.35486111111111113</v>
      </c>
      <c r="I377" s="49">
        <v>0.64374999999999993</v>
      </c>
    </row>
    <row r="378" spans="1:9" ht="23.4" x14ac:dyDescent="0.25">
      <c r="A378" s="47" t="s">
        <v>252</v>
      </c>
      <c r="B378" s="48" t="s">
        <v>1534</v>
      </c>
      <c r="C378" s="48" t="s">
        <v>1535</v>
      </c>
      <c r="D378" s="48" t="s">
        <v>1536</v>
      </c>
      <c r="E378" s="48"/>
      <c r="F378" s="48"/>
      <c r="G378" s="48" t="s">
        <v>14</v>
      </c>
      <c r="H378" s="49">
        <v>0.35555555555555557</v>
      </c>
      <c r="I378" s="49">
        <v>0.64374999999999993</v>
      </c>
    </row>
    <row r="379" spans="1:9" ht="23.4" x14ac:dyDescent="0.25">
      <c r="A379" s="47" t="s">
        <v>253</v>
      </c>
      <c r="B379" s="48"/>
      <c r="C379" s="48" t="s">
        <v>1537</v>
      </c>
      <c r="D379" s="48" t="s">
        <v>1538</v>
      </c>
      <c r="E379" s="48" t="s">
        <v>1539</v>
      </c>
      <c r="F379" s="48" t="s">
        <v>1540</v>
      </c>
      <c r="G379" s="48"/>
      <c r="H379" s="49">
        <v>0.35625000000000001</v>
      </c>
      <c r="I379" s="49">
        <v>0.6430555555555556</v>
      </c>
    </row>
    <row r="380" spans="1:9" ht="23.4" x14ac:dyDescent="0.25">
      <c r="A380" s="47" t="s">
        <v>254</v>
      </c>
      <c r="B380" s="48"/>
      <c r="C380" s="48" t="s">
        <v>1541</v>
      </c>
      <c r="D380" s="48" t="s">
        <v>1542</v>
      </c>
      <c r="E380" s="48" t="s">
        <v>1543</v>
      </c>
      <c r="F380" s="48" t="s">
        <v>1544</v>
      </c>
      <c r="G380" s="48"/>
      <c r="H380" s="49">
        <v>0.3576388888888889</v>
      </c>
      <c r="I380" s="49">
        <v>0.6430555555555556</v>
      </c>
    </row>
    <row r="381" spans="1:9" ht="23.4" x14ac:dyDescent="0.25">
      <c r="A381" s="47" t="s">
        <v>79</v>
      </c>
      <c r="B381" s="48"/>
      <c r="C381" s="48" t="s">
        <v>1545</v>
      </c>
      <c r="D381" s="48" t="s">
        <v>1546</v>
      </c>
      <c r="E381" s="48" t="s">
        <v>1547</v>
      </c>
      <c r="F381" s="48" t="s">
        <v>1548</v>
      </c>
      <c r="G381" s="48"/>
      <c r="H381" s="49">
        <v>0.35833333333333334</v>
      </c>
      <c r="I381" s="49">
        <v>0.64236111111111105</v>
      </c>
    </row>
    <row r="382" spans="1:9" ht="23.4" x14ac:dyDescent="0.25">
      <c r="A382" s="47" t="s">
        <v>80</v>
      </c>
      <c r="B382" s="48"/>
      <c r="C382" s="48" t="s">
        <v>1549</v>
      </c>
      <c r="D382" s="48" t="s">
        <v>1550</v>
      </c>
      <c r="E382" s="48" t="s">
        <v>1551</v>
      </c>
      <c r="F382" s="48" t="s">
        <v>1552</v>
      </c>
      <c r="G382" s="48"/>
      <c r="H382" s="49">
        <v>0.35902777777777778</v>
      </c>
      <c r="I382" s="49">
        <v>0.64236111111111105</v>
      </c>
    </row>
    <row r="383" spans="1:9" ht="23.4" x14ac:dyDescent="0.25">
      <c r="A383" s="47" t="s">
        <v>81</v>
      </c>
      <c r="B383" s="48"/>
      <c r="C383" s="48" t="s">
        <v>1553</v>
      </c>
      <c r="D383" s="48" t="s">
        <v>1554</v>
      </c>
      <c r="E383" s="48" t="s">
        <v>1555</v>
      </c>
      <c r="F383" s="48"/>
      <c r="G383" s="48"/>
      <c r="H383" s="49">
        <v>0.35972222222222222</v>
      </c>
      <c r="I383" s="49">
        <v>0.64236111111111105</v>
      </c>
    </row>
    <row r="384" spans="1:9" ht="23.4" x14ac:dyDescent="0.25">
      <c r="A384" s="47" t="s">
        <v>82</v>
      </c>
      <c r="B384" s="48" t="s">
        <v>1556</v>
      </c>
      <c r="C384" s="48" t="s">
        <v>1557</v>
      </c>
      <c r="D384" s="48" t="s">
        <v>1558</v>
      </c>
      <c r="E384" s="48" t="s">
        <v>1559</v>
      </c>
      <c r="F384" s="48"/>
      <c r="G384" s="48"/>
      <c r="H384" s="49">
        <v>0.3611111111111111</v>
      </c>
      <c r="I384" s="49">
        <v>0.64236111111111105</v>
      </c>
    </row>
    <row r="385" spans="1:9" ht="23.4" x14ac:dyDescent="0.25">
      <c r="A385" s="47" t="s">
        <v>83</v>
      </c>
      <c r="B385" s="48" t="s">
        <v>1560</v>
      </c>
      <c r="C385" s="48" t="s">
        <v>1561</v>
      </c>
      <c r="D385" s="48" t="s">
        <v>1562</v>
      </c>
      <c r="E385" s="48" t="s">
        <v>1563</v>
      </c>
      <c r="F385" s="48"/>
      <c r="G385" s="48" t="s">
        <v>23</v>
      </c>
      <c r="H385" s="49">
        <v>0.36180555555555555</v>
      </c>
      <c r="I385" s="49">
        <v>0.64236111111111105</v>
      </c>
    </row>
    <row r="386" spans="1:9" ht="23.4" x14ac:dyDescent="0.25">
      <c r="A386" s="47" t="s">
        <v>84</v>
      </c>
      <c r="B386" s="48" t="s">
        <v>1564</v>
      </c>
      <c r="C386" s="48" t="s">
        <v>302</v>
      </c>
      <c r="D386" s="48" t="s">
        <v>1565</v>
      </c>
      <c r="E386" s="48" t="s">
        <v>1566</v>
      </c>
      <c r="F386" s="48"/>
      <c r="G386" s="48"/>
      <c r="H386" s="49">
        <v>0.36249999999999999</v>
      </c>
      <c r="I386" s="49">
        <v>0.64236111111111105</v>
      </c>
    </row>
    <row r="387" spans="1:9" ht="23.4" x14ac:dyDescent="0.25">
      <c r="A387" s="47" t="s">
        <v>85</v>
      </c>
      <c r="B387" s="48" t="s">
        <v>1567</v>
      </c>
      <c r="C387" s="48" t="s">
        <v>1568</v>
      </c>
      <c r="D387" s="48" t="s">
        <v>1569</v>
      </c>
      <c r="E387" s="48" t="s">
        <v>1570</v>
      </c>
      <c r="F387" s="48"/>
      <c r="G387" s="48"/>
      <c r="H387" s="49">
        <v>0.36249999999999999</v>
      </c>
      <c r="I387" s="49">
        <v>0.64236111111111105</v>
      </c>
    </row>
    <row r="388" spans="1:9" ht="23.4" x14ac:dyDescent="0.25">
      <c r="A388" s="47" t="s">
        <v>86</v>
      </c>
      <c r="B388" s="48" t="s">
        <v>1571</v>
      </c>
      <c r="C388" s="48" t="s">
        <v>519</v>
      </c>
      <c r="D388" s="48" t="s">
        <v>1572</v>
      </c>
      <c r="E388" s="48" t="s">
        <v>1573</v>
      </c>
      <c r="F388" s="48"/>
      <c r="G388" s="48"/>
      <c r="H388" s="49">
        <v>0.36319444444444443</v>
      </c>
      <c r="I388" s="49">
        <v>0.64236111111111105</v>
      </c>
    </row>
    <row r="389" spans="1:9" ht="23.4" x14ac:dyDescent="0.25">
      <c r="A389" s="47" t="s">
        <v>87</v>
      </c>
      <c r="B389" s="48" t="s">
        <v>1574</v>
      </c>
      <c r="C389" s="48" t="s">
        <v>1575</v>
      </c>
      <c r="D389" s="48" t="s">
        <v>1576</v>
      </c>
      <c r="E389" s="48" t="s">
        <v>1577</v>
      </c>
      <c r="F389" s="48"/>
      <c r="G389" s="48"/>
      <c r="H389" s="49">
        <v>0.36388888888888887</v>
      </c>
      <c r="I389" s="49">
        <v>0.64236111111111105</v>
      </c>
    </row>
    <row r="390" spans="1:9" ht="23.4" x14ac:dyDescent="0.25">
      <c r="A390" s="47" t="s">
        <v>88</v>
      </c>
      <c r="B390" s="48" t="s">
        <v>1578</v>
      </c>
      <c r="C390" s="48" t="s">
        <v>1579</v>
      </c>
      <c r="D390" s="48" t="s">
        <v>1580</v>
      </c>
      <c r="E390" s="48" t="s">
        <v>1581</v>
      </c>
      <c r="F390" s="48"/>
      <c r="G390" s="48"/>
      <c r="H390" s="49">
        <v>0.36458333333333331</v>
      </c>
      <c r="I390" s="49">
        <v>0.64236111111111105</v>
      </c>
    </row>
    <row r="391" spans="1:9" ht="23.4" x14ac:dyDescent="0.25">
      <c r="A391" s="47" t="s">
        <v>89</v>
      </c>
      <c r="B391" s="48" t="s">
        <v>1582</v>
      </c>
      <c r="C391" s="48" t="s">
        <v>1583</v>
      </c>
      <c r="D391" s="48" t="s">
        <v>1584</v>
      </c>
      <c r="E391" s="48"/>
      <c r="F391" s="48"/>
      <c r="G391" s="48"/>
      <c r="H391" s="49">
        <v>0.36458333333333331</v>
      </c>
      <c r="I391" s="49">
        <v>0.6430555555555556</v>
      </c>
    </row>
    <row r="392" spans="1:9" ht="23.4" x14ac:dyDescent="0.25">
      <c r="A392" s="47" t="s">
        <v>90</v>
      </c>
      <c r="B392" s="48"/>
      <c r="C392" s="48" t="s">
        <v>1585</v>
      </c>
      <c r="D392" s="48" t="s">
        <v>1586</v>
      </c>
      <c r="E392" s="48" t="s">
        <v>1587</v>
      </c>
      <c r="F392" s="48" t="s">
        <v>1588</v>
      </c>
      <c r="G392" s="48" t="s">
        <v>31</v>
      </c>
      <c r="H392" s="49">
        <v>0.36527777777777781</v>
      </c>
      <c r="I392" s="49">
        <v>0.6430555555555556</v>
      </c>
    </row>
    <row r="393" spans="1:9" ht="23.4" x14ac:dyDescent="0.25">
      <c r="A393" s="47" t="s">
        <v>91</v>
      </c>
      <c r="B393" s="48"/>
      <c r="C393" s="48" t="s">
        <v>1589</v>
      </c>
      <c r="D393" s="48" t="s">
        <v>1590</v>
      </c>
      <c r="E393" s="48" t="s">
        <v>1591</v>
      </c>
      <c r="F393" s="48" t="s">
        <v>1592</v>
      </c>
      <c r="G393" s="48"/>
      <c r="H393" s="49">
        <v>0.36527777777777781</v>
      </c>
      <c r="I393" s="49">
        <v>0.64374999999999993</v>
      </c>
    </row>
    <row r="394" spans="1:9" ht="23.4" x14ac:dyDescent="0.25">
      <c r="A394" s="47" t="s">
        <v>92</v>
      </c>
      <c r="B394" s="48"/>
      <c r="C394" s="48" t="s">
        <v>1593</v>
      </c>
      <c r="D394" s="48" t="s">
        <v>1594</v>
      </c>
      <c r="E394" s="48" t="s">
        <v>1595</v>
      </c>
      <c r="F394" s="48" t="s">
        <v>1596</v>
      </c>
      <c r="G394" s="48"/>
      <c r="H394" s="49">
        <v>0.3659722222222222</v>
      </c>
      <c r="I394" s="49">
        <v>0.64374999999999993</v>
      </c>
    </row>
    <row r="395" spans="1:9" ht="23.4" x14ac:dyDescent="0.25">
      <c r="A395" s="47" t="s">
        <v>93</v>
      </c>
      <c r="B395" s="48"/>
      <c r="C395" s="48" t="s">
        <v>267</v>
      </c>
      <c r="D395" s="48" t="s">
        <v>1597</v>
      </c>
      <c r="E395" s="48" t="s">
        <v>1598</v>
      </c>
      <c r="F395" s="48" t="s">
        <v>258</v>
      </c>
      <c r="G395" s="48"/>
      <c r="H395" s="49">
        <v>0.3659722222222222</v>
      </c>
      <c r="I395" s="49">
        <v>0.64444444444444449</v>
      </c>
    </row>
    <row r="396" spans="1:9" ht="23.4" x14ac:dyDescent="0.25">
      <c r="A396" s="47" t="s">
        <v>94</v>
      </c>
      <c r="B396" s="48"/>
      <c r="C396" s="48" t="s">
        <v>1599</v>
      </c>
      <c r="D396" s="48" t="s">
        <v>1600</v>
      </c>
      <c r="E396" s="48" t="s">
        <v>1601</v>
      </c>
      <c r="F396" s="48" t="s">
        <v>1602</v>
      </c>
      <c r="G396" s="48"/>
      <c r="H396" s="49">
        <v>0.3659722222222222</v>
      </c>
      <c r="I396" s="49">
        <v>0.64513888888888882</v>
      </c>
    </row>
    <row r="397" spans="1:9" ht="23.4" x14ac:dyDescent="0.25">
      <c r="A397" s="47" t="s">
        <v>95</v>
      </c>
      <c r="B397" s="48"/>
      <c r="C397" s="48" t="s">
        <v>1603</v>
      </c>
      <c r="D397" s="48" t="s">
        <v>605</v>
      </c>
      <c r="E397" s="48" t="s">
        <v>1604</v>
      </c>
      <c r="F397" s="48" t="s">
        <v>1605</v>
      </c>
      <c r="G397" s="48"/>
      <c r="H397" s="49">
        <v>0.3659722222222222</v>
      </c>
      <c r="I397" s="49">
        <v>0.64583333333333337</v>
      </c>
    </row>
    <row r="398" spans="1:9" ht="23.4" x14ac:dyDescent="0.25">
      <c r="A398" s="47" t="s">
        <v>96</v>
      </c>
      <c r="B398" s="48"/>
      <c r="C398" s="48" t="s">
        <v>1606</v>
      </c>
      <c r="D398" s="48" t="s">
        <v>1607</v>
      </c>
      <c r="E398" s="48" t="s">
        <v>1608</v>
      </c>
      <c r="F398" s="48"/>
      <c r="G398" s="48"/>
      <c r="H398" s="49">
        <v>0.3666666666666667</v>
      </c>
      <c r="I398" s="49">
        <v>0.64652777777777781</v>
      </c>
    </row>
    <row r="399" spans="1:9" ht="23.4" x14ac:dyDescent="0.25">
      <c r="A399" s="47" t="s">
        <v>97</v>
      </c>
      <c r="B399" s="48" t="s">
        <v>341</v>
      </c>
      <c r="C399" s="48" t="s">
        <v>1609</v>
      </c>
      <c r="D399" s="48" t="s">
        <v>1610</v>
      </c>
      <c r="E399" s="48" t="s">
        <v>1611</v>
      </c>
      <c r="F399" s="48"/>
      <c r="G399" s="48"/>
      <c r="H399" s="49">
        <v>0.3666666666666667</v>
      </c>
      <c r="I399" s="49">
        <v>0.64722222222222225</v>
      </c>
    </row>
    <row r="400" spans="1:9" ht="23.4" x14ac:dyDescent="0.25">
      <c r="A400" s="47" t="s">
        <v>98</v>
      </c>
      <c r="B400" s="48" t="s">
        <v>1612</v>
      </c>
      <c r="C400" s="48" t="s">
        <v>1613</v>
      </c>
      <c r="D400" s="48" t="s">
        <v>1614</v>
      </c>
      <c r="E400" s="48" t="s">
        <v>1615</v>
      </c>
      <c r="F400" s="48"/>
      <c r="G400" s="48" t="s">
        <v>7</v>
      </c>
      <c r="H400" s="49">
        <v>0.3666666666666667</v>
      </c>
      <c r="I400" s="49">
        <v>0.6479166666666667</v>
      </c>
    </row>
    <row r="401" spans="1:9" ht="23.4" x14ac:dyDescent="0.25">
      <c r="A401" s="47" t="s">
        <v>99</v>
      </c>
      <c r="B401" s="48" t="s">
        <v>506</v>
      </c>
      <c r="C401" s="48" t="s">
        <v>1616</v>
      </c>
      <c r="D401" s="48" t="s">
        <v>1617</v>
      </c>
      <c r="E401" s="48" t="s">
        <v>1618</v>
      </c>
      <c r="F401" s="48"/>
      <c r="G401" s="48"/>
      <c r="H401" s="49">
        <v>0.3659722222222222</v>
      </c>
      <c r="I401" s="49">
        <v>0.64861111111111114</v>
      </c>
    </row>
    <row r="402" spans="1:9" ht="23.4" x14ac:dyDescent="0.25">
      <c r="A402" s="47" t="s">
        <v>100</v>
      </c>
      <c r="B402" s="48" t="s">
        <v>1619</v>
      </c>
      <c r="C402" s="48" t="s">
        <v>1620</v>
      </c>
      <c r="D402" s="48" t="s">
        <v>217</v>
      </c>
      <c r="E402" s="48" t="s">
        <v>828</v>
      </c>
      <c r="F402" s="48"/>
      <c r="G402" s="48"/>
      <c r="H402" s="49">
        <v>0.3659722222222222</v>
      </c>
      <c r="I402" s="49">
        <v>0.64930555555555558</v>
      </c>
    </row>
    <row r="403" spans="1:9" ht="23.4" x14ac:dyDescent="0.45">
      <c r="A403" s="42" t="s">
        <v>167</v>
      </c>
    </row>
    <row r="404" spans="1:9" x14ac:dyDescent="0.25">
      <c r="A404" s="43"/>
    </row>
    <row r="405" spans="1:9" x14ac:dyDescent="0.25">
      <c r="A405" s="43" t="s">
        <v>168</v>
      </c>
    </row>
    <row r="411" spans="1:9" ht="14.4" x14ac:dyDescent="0.3">
      <c r="A411" s="44" t="s">
        <v>169</v>
      </c>
    </row>
    <row r="412" spans="1:9" ht="14.4" x14ac:dyDescent="0.3">
      <c r="A412" s="44" t="s">
        <v>170</v>
      </c>
    </row>
    <row r="413" spans="1:9" ht="14.4" x14ac:dyDescent="0.3">
      <c r="A413" s="44" t="s">
        <v>171</v>
      </c>
    </row>
    <row r="414" spans="1:9" ht="14.4" x14ac:dyDescent="0.3">
      <c r="A414" s="44" t="s">
        <v>172</v>
      </c>
    </row>
    <row r="415" spans="1:9" ht="14.4" x14ac:dyDescent="0.3">
      <c r="A415" s="44" t="s">
        <v>173</v>
      </c>
    </row>
    <row r="416" spans="1:9" ht="14.4" x14ac:dyDescent="0.3">
      <c r="A416" s="44" t="s">
        <v>174</v>
      </c>
    </row>
  </sheetData>
  <phoneticPr fontId="0" type="noConversion"/>
  <hyperlinks>
    <hyperlink ref="A411" r:id="rId1" display="http://www.fisica.uniud.it:8080/"/>
    <hyperlink ref="A412" r:id="rId2" display="http://www.fisica.uniud.it:8080/index.html"/>
    <hyperlink ref="A413" r:id="rId3" display="http://www.fisica.uniud.it:8080/zones/"/>
    <hyperlink ref="A414" r:id="rId4" display="http://www.flaterco.com/xtide/"/>
    <hyperlink ref="A415" r:id="rId5" display="mailto:giuseppe.cabras@ud.infn.it"/>
    <hyperlink ref="A416" r:id="rId6" display="http://www.fisica.uniud.it:8080/tricks.html"/>
  </hyperlinks>
  <pageMargins left="0.75" right="0.75" top="1" bottom="1" header="0.5" footer="0.5"/>
  <pageSetup paperSize="9" scale="99" fitToHeight="0" orientation="portrait"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02"/>
  <sheetViews>
    <sheetView tabSelected="1" topLeftCell="R49" zoomScale="85" zoomScaleNormal="85" workbookViewId="0">
      <selection activeCell="AK20" sqref="AK20"/>
    </sheetView>
  </sheetViews>
  <sheetFormatPr defaultRowHeight="19.95" customHeight="1" x14ac:dyDescent="0.25"/>
  <cols>
    <col min="1" max="1" width="13.33203125" style="1" hidden="1" customWidth="1"/>
    <col min="2" max="6" width="8.88671875" style="1" hidden="1" customWidth="1"/>
    <col min="7" max="7" width="8.88671875" style="54" hidden="1" customWidth="1"/>
    <col min="8" max="12" width="8.88671875" style="1" hidden="1" customWidth="1"/>
    <col min="13" max="13" width="8.88671875" style="54" hidden="1" customWidth="1"/>
    <col min="14" max="17" width="8.88671875" style="1" hidden="1" customWidth="1"/>
    <col min="18" max="18" width="18.109375" style="23" bestFit="1" customWidth="1"/>
    <col min="19" max="20" width="12.88671875" style="23" hidden="1" customWidth="1"/>
    <col min="21" max="22" width="13.109375" style="23" hidden="1" customWidth="1"/>
    <col min="23" max="23" width="16.109375" style="23" bestFit="1" customWidth="1"/>
    <col min="24" max="27" width="16.21875" style="23" bestFit="1" customWidth="1"/>
    <col min="28" max="28" width="13.6640625" style="27" customWidth="1"/>
    <col min="29" max="29" width="13.6640625" style="28" customWidth="1"/>
    <col min="30" max="30" width="13.6640625" style="27" customWidth="1"/>
    <col min="31" max="31" width="13.6640625" style="28" customWidth="1"/>
    <col min="32" max="32" width="10.5546875" style="29" bestFit="1" customWidth="1"/>
    <col min="33" max="33" width="9.6640625" style="29" bestFit="1" customWidth="1"/>
    <col min="34" max="16384" width="8.88671875" style="1"/>
  </cols>
  <sheetData>
    <row r="1" spans="1:33" s="13" customFormat="1" ht="19.95" customHeight="1" x14ac:dyDescent="0.25">
      <c r="A1" s="8"/>
      <c r="B1" s="9"/>
      <c r="C1" s="10"/>
      <c r="D1" s="10"/>
      <c r="E1" s="10"/>
      <c r="F1" s="9"/>
      <c r="G1" s="51"/>
      <c r="H1" s="9"/>
      <c r="I1" s="10"/>
      <c r="J1" s="10"/>
      <c r="K1" s="10"/>
      <c r="L1" s="9"/>
      <c r="M1" s="51"/>
      <c r="N1" s="9"/>
      <c r="O1" s="9"/>
      <c r="P1" s="10"/>
      <c r="R1" s="20"/>
      <c r="S1" s="20"/>
      <c r="T1" s="20"/>
      <c r="U1" s="20"/>
      <c r="V1" s="20"/>
      <c r="W1" s="20"/>
      <c r="X1" s="20"/>
      <c r="Y1" s="20"/>
      <c r="Z1" s="20"/>
      <c r="AA1" s="20"/>
      <c r="AB1" s="24"/>
      <c r="AC1" s="25"/>
      <c r="AD1" s="24"/>
      <c r="AE1" s="25"/>
      <c r="AF1" s="26"/>
      <c r="AG1" s="26"/>
    </row>
    <row r="2" spans="1:33" s="16" customFormat="1" ht="19.95" customHeight="1" thickBot="1" x14ac:dyDescent="0.3">
      <c r="A2" s="15">
        <f>Tides!A2</f>
        <v>42370</v>
      </c>
      <c r="G2" s="52"/>
      <c r="M2" s="52"/>
      <c r="R2" s="62">
        <f>A2</f>
        <v>42370</v>
      </c>
      <c r="S2" s="62"/>
      <c r="T2" s="62"/>
      <c r="U2" s="62"/>
      <c r="V2" s="62"/>
      <c r="W2" s="62"/>
      <c r="X2" s="62"/>
      <c r="AB2" s="17"/>
      <c r="AC2" s="18"/>
      <c r="AD2" s="17"/>
      <c r="AE2" s="18"/>
      <c r="AF2" s="19"/>
      <c r="AG2" s="19"/>
    </row>
    <row r="3" spans="1:33" ht="33.75" customHeight="1" x14ac:dyDescent="0.25">
      <c r="A3" s="2" t="s">
        <v>8</v>
      </c>
      <c r="B3" s="3" t="s">
        <v>2</v>
      </c>
      <c r="C3" s="4"/>
      <c r="D3" s="58" t="s">
        <v>3</v>
      </c>
      <c r="E3" s="58" t="s">
        <v>1622</v>
      </c>
      <c r="F3" s="3" t="s">
        <v>1621</v>
      </c>
      <c r="G3" s="53"/>
      <c r="H3" s="5" t="s">
        <v>2</v>
      </c>
      <c r="I3" s="6"/>
      <c r="J3" s="58" t="s">
        <v>3</v>
      </c>
      <c r="K3" s="58" t="s">
        <v>1622</v>
      </c>
      <c r="L3" s="3" t="s">
        <v>1621</v>
      </c>
      <c r="M3" s="57"/>
      <c r="N3" s="5" t="s">
        <v>2</v>
      </c>
      <c r="O3" s="5"/>
      <c r="P3" s="7"/>
      <c r="R3" s="30" t="s">
        <v>8</v>
      </c>
      <c r="S3" s="31" t="s">
        <v>9</v>
      </c>
      <c r="T3" s="31"/>
      <c r="U3" s="31" t="s">
        <v>10</v>
      </c>
      <c r="V3" s="31"/>
      <c r="W3" s="21" t="s">
        <v>2</v>
      </c>
      <c r="X3" s="21" t="s">
        <v>3</v>
      </c>
      <c r="Y3" s="21" t="s">
        <v>2</v>
      </c>
      <c r="Z3" s="21" t="s">
        <v>3</v>
      </c>
      <c r="AA3" s="21" t="s">
        <v>2</v>
      </c>
      <c r="AB3" s="32" t="s">
        <v>11</v>
      </c>
      <c r="AC3" s="33" t="s">
        <v>12</v>
      </c>
      <c r="AD3" s="32" t="s">
        <v>11</v>
      </c>
      <c r="AE3" s="34" t="s">
        <v>12</v>
      </c>
      <c r="AF3" s="35" t="s">
        <v>5</v>
      </c>
      <c r="AG3" s="35" t="s">
        <v>6</v>
      </c>
    </row>
    <row r="4" spans="1:33" ht="19.95" customHeight="1" x14ac:dyDescent="0.25">
      <c r="A4" s="8" t="str">
        <f>Tides!A4</f>
        <v>Fri 1</v>
      </c>
      <c r="B4" s="9">
        <f>IF(ISNUMBER(TIMEVALUE(LEFT(Tides!B4,5))),TIMEVALUE(LEFT(Tides!B4,5)),"")</f>
        <v>0.24861111111111112</v>
      </c>
      <c r="C4" s="10">
        <f>IF(ISNUMBER(VALUE(LEFT(RIGHT(Tides!B4,6),4))),VALUE(LEFT(RIGHT(Tides!B4,6),4)),"")</f>
        <v>3.5</v>
      </c>
      <c r="D4" s="9">
        <f>IF(ISNUMBER(TIMEVALUE(LEFT(Tides!C4,5))),TIMEVALUE(LEFT(Tides!C4,5)),"")</f>
        <v>0.48333333333333334</v>
      </c>
      <c r="E4" s="10">
        <f>COUNTIF(Tides!C4, "*PM*")</f>
        <v>0</v>
      </c>
      <c r="F4" s="59">
        <f t="shared" ref="F4:F20" si="0">IF(E4&gt;0,D4+0.5, D4)</f>
        <v>0.48333333333333334</v>
      </c>
      <c r="G4" s="51">
        <f>IF(ISNUMBER(VALUE(LEFT(RIGHT(Tides!C4,6),4))),VALUE(LEFT(RIGHT(Tides!C4,6),4)),"")</f>
        <v>1.7</v>
      </c>
      <c r="H4" s="9">
        <f>IF(ISNUMBER(TIMEVALUE(LEFT(Tides!D4,5))),TIMEVALUE(LEFT(Tides!D4,5)),"")</f>
        <v>0.25138888888888888</v>
      </c>
      <c r="I4" s="10">
        <f>IF(ISNUMBER(VALUE(LEFT(RIGHT(Tides!D4,6),4))),VALUE(LEFT(RIGHT(Tides!D4,6),4)),"")</f>
        <v>3.6</v>
      </c>
      <c r="J4" s="9" t="str">
        <f>IF(ISNUMBER(TIMEVALUE(LEFT(Tides!E4,5))),TIMEVALUE(LEFT(Tides!E4,5)),"")</f>
        <v/>
      </c>
      <c r="K4" s="10">
        <f>COUNTIF(Tides!E4, "*PM*")</f>
        <v>0</v>
      </c>
      <c r="L4" s="59" t="str">
        <f t="shared" ref="L4:L11" si="1">IF(K4&gt;0,J4+0.5, J4)</f>
        <v/>
      </c>
      <c r="M4" s="51" t="str">
        <f>IF(ISNUMBER(VALUE(LEFT(RIGHT(Tides!E4,6),4))),VALUE(LEFT(RIGHT(Tides!E4,6),4)),"")</f>
        <v/>
      </c>
      <c r="N4" s="9" t="str">
        <f>IF(ISNUMBER(TIMEVALUE(LEFT(Tides!F4,5))),TIMEVALUE(LEFT(Tides!F4,5)),"")</f>
        <v/>
      </c>
      <c r="O4" s="9"/>
      <c r="P4" s="10" t="str">
        <f>IF(ISNUMBER(VALUE(LEFT(RIGHT(Tides!F4,6),4))),VALUE(LEFT(RIGHT(Tides!F4,6),4)),"")</f>
        <v/>
      </c>
      <c r="R4" s="36" t="str">
        <f t="shared" ref="R4:R34" si="2">A4</f>
        <v>Fri 1</v>
      </c>
      <c r="S4" s="22" t="str">
        <f t="shared" ref="S4:S33" si="3">IF(OR(G4&gt;1.3,ISNUMBER(G4)=FALSE),"No Restriction",IF(G4&gt;1.2,"1.0 hour",IF(G4&gt;0.5,"1.5 hour","2.0 hours")))</f>
        <v>No Restriction</v>
      </c>
      <c r="T4" s="22">
        <f>IF(OR(G4&gt;1.3,ISNUMBER(G4)=FALSE),0,IF(G4&gt;1.2,0.0416666666666667,IF(G4&gt;0.5,0.0625,0.0833333333333333)))</f>
        <v>0</v>
      </c>
      <c r="U4" s="22" t="str">
        <f t="shared" ref="U4:U33" si="4">IF(OR(M4&gt;1.3,ISNUMBER(M4)=FALSE),"No Restriction",IF(M4&gt;1.2,"1.0 hour",IF(M4&gt;0.5,"1.5 hour","2.0 hours")))</f>
        <v>No Restriction</v>
      </c>
      <c r="V4" s="22">
        <f>IF(OR(M4&gt;1.3,ISNUMBER(M4)=FALSE),0,IF(M4&gt;1.2,0.0416666666666667,IF(M4&gt;0.5,0.0625,0.0833333333333333)))</f>
        <v>0</v>
      </c>
      <c r="W4" s="22" t="str">
        <f>IF(ISTEXT(Tides!B4),Tides!B4,"")</f>
        <v>5:58 AM / 3.5 m</v>
      </c>
      <c r="X4" s="22" t="str">
        <f>IF(ISTEXT(Tides!C4),Tides!C4,"")</f>
        <v>11:36 AM / 1.7 m</v>
      </c>
      <c r="Y4" s="22" t="str">
        <f>IF(ISTEXT(Tides!D4),Tides!D4,"")</f>
        <v>6:02 PM / 3.6 m</v>
      </c>
      <c r="Z4" s="22" t="str">
        <f>IF(ISTEXT(Tides!E4),Tides!E4,"")</f>
        <v/>
      </c>
      <c r="AA4" s="22" t="str">
        <f>IF(ISTEXT(Tides!F4),Tides!F4,"")</f>
        <v/>
      </c>
      <c r="AB4" s="60" t="str">
        <f>IF(T4&gt;0,F4-T4,"")</f>
        <v/>
      </c>
      <c r="AC4" s="61" t="str">
        <f>IF(T4&gt;0,F4+T4,"")</f>
        <v/>
      </c>
      <c r="AD4" s="60" t="str">
        <f>IF(V4&gt;0,L4-V4,"")</f>
        <v/>
      </c>
      <c r="AE4" s="64" t="str">
        <f>IF(V4&gt;0,L4+V4,"")</f>
        <v/>
      </c>
      <c r="AF4" s="37">
        <f>Tides!H4</f>
        <v>0.3659722222222222</v>
      </c>
      <c r="AG4" s="37">
        <f>Tides!I4</f>
        <v>0.64930555555555558</v>
      </c>
    </row>
    <row r="5" spans="1:33" ht="19.95" customHeight="1" x14ac:dyDescent="0.25">
      <c r="A5" s="8" t="str">
        <f>Tides!A5</f>
        <v>Sat 2</v>
      </c>
      <c r="B5" s="9" t="str">
        <f>IF(ISNUMBER(TIMEVALUE(LEFT(Tides!B5,5))),TIMEVALUE(LEFT(Tides!B5,5)),"")</f>
        <v/>
      </c>
      <c r="C5" s="10" t="str">
        <f>IF(ISNUMBER(VALUE(LEFT(RIGHT(Tides!B5,6),4))),VALUE(LEFT(RIGHT(Tides!B5,6),4)),"")</f>
        <v/>
      </c>
      <c r="D5" s="9">
        <f>IF(ISNUMBER(TIMEVALUE(LEFT(Tides!C5,5))),TIMEVALUE(LEFT(Tides!C5,5)),"")</f>
        <v>0.51250000000000007</v>
      </c>
      <c r="E5" s="10">
        <f>COUNTIF(Tides!C5, "*PM*")</f>
        <v>0</v>
      </c>
      <c r="F5" s="59">
        <f t="shared" si="0"/>
        <v>0.51250000000000007</v>
      </c>
      <c r="G5" s="51">
        <f>IF(ISNUMBER(VALUE(LEFT(RIGHT(Tides!C5,6),4))),VALUE(LEFT(RIGHT(Tides!C5,6),4)),"")</f>
        <v>1.4</v>
      </c>
      <c r="H5" s="9">
        <f>IF(ISNUMBER(TIMEVALUE(LEFT(Tides!D5,5))),TIMEVALUE(LEFT(Tides!D5,5)),"")</f>
        <v>0.28541666666666665</v>
      </c>
      <c r="I5" s="10">
        <f>IF(ISNUMBER(VALUE(LEFT(RIGHT(Tides!D5,6),4))),VALUE(LEFT(RIGHT(Tides!D5,6),4)),"")</f>
        <v>3.3</v>
      </c>
      <c r="J5" s="9">
        <f>IF(ISNUMBER(TIMEVALUE(LEFT(Tides!E5,5))),TIMEVALUE(LEFT(Tides!E5,5)),"")</f>
        <v>0.5229166666666667</v>
      </c>
      <c r="K5" s="10">
        <f>COUNTIF(Tides!E5, "*PM*")</f>
        <v>1</v>
      </c>
      <c r="L5" s="59">
        <f t="shared" si="1"/>
        <v>1.0229166666666667</v>
      </c>
      <c r="M5" s="51">
        <f>IF(ISNUMBER(VALUE(LEFT(RIGHT(Tides!E5,6),4))),VALUE(LEFT(RIGHT(Tides!E5,6),4)),"")</f>
        <v>1.8</v>
      </c>
      <c r="N5" s="9">
        <f>IF(ISNUMBER(TIMEVALUE(LEFT(Tides!F5,5))),TIMEVALUE(LEFT(Tides!F5,5)),"")</f>
        <v>0.2902777777777778</v>
      </c>
      <c r="O5" s="9"/>
      <c r="P5" s="10">
        <f>IF(ISNUMBER(VALUE(LEFT(RIGHT(Tides!F5,6),4))),VALUE(LEFT(RIGHT(Tides!F5,6),4)),"")</f>
        <v>3.5</v>
      </c>
      <c r="R5" s="36" t="str">
        <f t="shared" si="2"/>
        <v>Sat 2</v>
      </c>
      <c r="S5" s="22" t="str">
        <f t="shared" si="3"/>
        <v>No Restriction</v>
      </c>
      <c r="T5" s="22">
        <f t="shared" ref="T5:T22" si="5">IF(OR(G5&gt;1.3,ISNUMBER(G5)=FALSE),0,IF(G5&gt;1.2,0.0416666666666667,IF(G5&gt;0.5,0.0625,0.0833333333333333)))</f>
        <v>0</v>
      </c>
      <c r="U5" s="22" t="str">
        <f t="shared" si="4"/>
        <v>No Restriction</v>
      </c>
      <c r="V5" s="22">
        <f t="shared" ref="V5:V33" si="6">IF(OR(M5&gt;1.3,ISNUMBER(M5)=FALSE),0,IF(M5&gt;1.2,0.0416666666666667,IF(M5&gt;0.5,0.0625,0.0833333333333333)))</f>
        <v>0</v>
      </c>
      <c r="W5" s="22" t="str">
        <f>IF(ISTEXT(Tides!B5),Tides!B5,"")</f>
        <v/>
      </c>
      <c r="X5" s="22" t="str">
        <f>IF(ISTEXT(Tides!C5),Tides!C5,"")</f>
        <v>12:18 AM / 1.4 m</v>
      </c>
      <c r="Y5" s="22" t="str">
        <f>IF(ISTEXT(Tides!D5),Tides!D5,"")</f>
        <v>6:51 AM / 3.3 m</v>
      </c>
      <c r="Z5" s="22" t="str">
        <f>IF(ISTEXT(Tides!E5),Tides!E5,"")</f>
        <v>12:33 PM / 1.8 m</v>
      </c>
      <c r="AA5" s="22" t="str">
        <f>IF(ISTEXT(Tides!F5),Tides!F5,"")</f>
        <v>6:58 PM / 3.5 m</v>
      </c>
      <c r="AB5" s="60" t="str">
        <f t="shared" ref="AB5:AB13" si="7">IF(T5&gt;0,F5-T5,"")</f>
        <v/>
      </c>
      <c r="AC5" s="61" t="str">
        <f t="shared" ref="AC5:AC32" si="8">IF(T5&gt;0,F5+T5,"")</f>
        <v/>
      </c>
      <c r="AD5" s="60" t="str">
        <f t="shared" ref="AD5:AD32" si="9">IF(V5&gt;0,L5-V5,"")</f>
        <v/>
      </c>
      <c r="AE5" s="64" t="str">
        <f t="shared" ref="AE5:AE32" si="10">IF(V5&gt;0,L5+V5,"")</f>
        <v/>
      </c>
      <c r="AF5" s="37">
        <f>Tides!H5</f>
        <v>0.3659722222222222</v>
      </c>
      <c r="AG5" s="37">
        <f>Tides!I5</f>
        <v>0.65069444444444446</v>
      </c>
    </row>
    <row r="6" spans="1:33" ht="19.95" customHeight="1" x14ac:dyDescent="0.25">
      <c r="A6" s="8" t="str">
        <f>Tides!A6</f>
        <v>Sun 3</v>
      </c>
      <c r="B6" s="9" t="str">
        <f>IF(ISNUMBER(TIMEVALUE(LEFT(Tides!B6,5))),TIMEVALUE(LEFT(Tides!B6,5)),"")</f>
        <v/>
      </c>
      <c r="C6" s="10" t="str">
        <f>IF(ISNUMBER(VALUE(LEFT(RIGHT(Tides!B6,6),4))),VALUE(LEFT(RIGHT(Tides!B6,6),4)),"")</f>
        <v/>
      </c>
      <c r="D6" s="9">
        <f>IF(ISNUMBER(TIMEVALUE(LEFT(Tides!C6,5))),TIMEVALUE(LEFT(Tides!C6,5)),"")</f>
        <v>5.5555555555555552E-2</v>
      </c>
      <c r="E6" s="10">
        <f>COUNTIF(Tides!C6, "*PM*")</f>
        <v>0</v>
      </c>
      <c r="F6" s="59">
        <f t="shared" si="0"/>
        <v>5.5555555555555552E-2</v>
      </c>
      <c r="G6" s="51">
        <f>IF(ISNUMBER(VALUE(LEFT(RIGHT(Tides!C6,6),4))),VALUE(LEFT(RIGHT(Tides!C6,6),4)),"")</f>
        <v>1.6</v>
      </c>
      <c r="H6" s="9">
        <f>IF(ISNUMBER(TIMEVALUE(LEFT(Tides!D6,5))),TIMEVALUE(LEFT(Tides!D6,5)),"")</f>
        <v>0.32708333333333334</v>
      </c>
      <c r="I6" s="10">
        <f>IF(ISNUMBER(VALUE(LEFT(RIGHT(Tides!D6,6),4))),VALUE(LEFT(RIGHT(Tides!D6,6),4)),"")</f>
        <v>3.3</v>
      </c>
      <c r="J6" s="9">
        <f>IF(ISNUMBER(TIMEVALUE(LEFT(Tides!E6,5))),TIMEVALUE(LEFT(Tides!E6,5)),"")</f>
        <v>7.2222222222222229E-2</v>
      </c>
      <c r="K6" s="10">
        <f>COUNTIF(Tides!E6, "*PM*")</f>
        <v>1</v>
      </c>
      <c r="L6" s="59">
        <f t="shared" si="1"/>
        <v>0.57222222222222219</v>
      </c>
      <c r="M6" s="51">
        <f>IF(ISNUMBER(VALUE(LEFT(RIGHT(Tides!E6,6),4))),VALUE(LEFT(RIGHT(Tides!E6,6),4)),"")</f>
        <v>1.9</v>
      </c>
      <c r="N6" s="9">
        <f>IF(ISNUMBER(TIMEVALUE(LEFT(Tides!F6,5))),TIMEVALUE(LEFT(Tides!F6,5)),"")</f>
        <v>0.33402777777777781</v>
      </c>
      <c r="O6" s="9"/>
      <c r="P6" s="10">
        <f>IF(ISNUMBER(VALUE(LEFT(RIGHT(Tides!F6,6),4))),VALUE(LEFT(RIGHT(Tides!F6,6),4)),"")</f>
        <v>3.4</v>
      </c>
      <c r="R6" s="36" t="str">
        <f t="shared" si="2"/>
        <v>Sun 3</v>
      </c>
      <c r="S6" s="22" t="str">
        <f t="shared" si="3"/>
        <v>No Restriction</v>
      </c>
      <c r="T6" s="22">
        <f t="shared" si="5"/>
        <v>0</v>
      </c>
      <c r="U6" s="22" t="str">
        <f t="shared" si="4"/>
        <v>No Restriction</v>
      </c>
      <c r="V6" s="22">
        <f t="shared" si="6"/>
        <v>0</v>
      </c>
      <c r="W6" s="22" t="str">
        <f>IF(ISTEXT(Tides!B6),Tides!B6,"")</f>
        <v/>
      </c>
      <c r="X6" s="22" t="str">
        <f>IF(ISTEXT(Tides!C6),Tides!C6,"")</f>
        <v>1:20 AM / 1.6 m</v>
      </c>
      <c r="Y6" s="22" t="str">
        <f>IF(ISTEXT(Tides!D6),Tides!D6,"")</f>
        <v>7:51 AM / 3.3 m</v>
      </c>
      <c r="Z6" s="22" t="str">
        <f>IF(ISTEXT(Tides!E6),Tides!E6,"")</f>
        <v>1:44 PM / 1.9 m</v>
      </c>
      <c r="AA6" s="22" t="str">
        <f>IF(ISTEXT(Tides!F6),Tides!F6,"")</f>
        <v>8:01 PM / 3.4 m</v>
      </c>
      <c r="AB6" s="60" t="str">
        <f t="shared" si="7"/>
        <v/>
      </c>
      <c r="AC6" s="61" t="str">
        <f t="shared" si="8"/>
        <v/>
      </c>
      <c r="AD6" s="60" t="str">
        <f t="shared" si="9"/>
        <v/>
      </c>
      <c r="AE6" s="64" t="str">
        <f t="shared" si="10"/>
        <v/>
      </c>
      <c r="AF6" s="37">
        <f>Tides!H6</f>
        <v>0.36527777777777781</v>
      </c>
      <c r="AG6" s="37">
        <f>Tides!I6</f>
        <v>0.65138888888888891</v>
      </c>
    </row>
    <row r="7" spans="1:33" ht="19.95" customHeight="1" x14ac:dyDescent="0.25">
      <c r="A7" s="8" t="str">
        <f>Tides!A7</f>
        <v>Mon 4</v>
      </c>
      <c r="B7" s="9" t="str">
        <f>IF(ISNUMBER(TIMEVALUE(LEFT(Tides!B7,5))),TIMEVALUE(LEFT(Tides!B7,5)),"")</f>
        <v/>
      </c>
      <c r="C7" s="10" t="str">
        <f>IF(ISNUMBER(VALUE(LEFT(RIGHT(Tides!B7,6),4))),VALUE(LEFT(RIGHT(Tides!B7,6),4)),"")</f>
        <v/>
      </c>
      <c r="D7" s="9">
        <f>IF(ISNUMBER(TIMEVALUE(LEFT(Tides!C7,5))),TIMEVALUE(LEFT(Tides!C7,5)),"")</f>
        <v>0.10347222222222223</v>
      </c>
      <c r="E7" s="10">
        <f>COUNTIF(Tides!C7, "*PM*")</f>
        <v>0</v>
      </c>
      <c r="F7" s="59">
        <f t="shared" si="0"/>
        <v>0.10347222222222223</v>
      </c>
      <c r="G7" s="51">
        <f>IF(ISNUMBER(VALUE(LEFT(RIGHT(Tides!C7,6),4))),VALUE(LEFT(RIGHT(Tides!C7,6),4)),"")</f>
        <v>1.6</v>
      </c>
      <c r="H7" s="9">
        <f>IF(ISNUMBER(TIMEVALUE(LEFT(Tides!D7,5))),TIMEVALUE(LEFT(Tides!D7,5)),"")</f>
        <v>0.37013888888888885</v>
      </c>
      <c r="I7" s="10">
        <f>IF(ISNUMBER(VALUE(LEFT(RIGHT(Tides!D7,6),4))),VALUE(LEFT(RIGHT(Tides!D7,6),4)),"")</f>
        <v>3.3</v>
      </c>
      <c r="J7" s="9">
        <f>IF(ISNUMBER(TIMEVALUE(LEFT(Tides!E7,5))),TIMEVALUE(LEFT(Tides!E7,5)),"")</f>
        <v>0.125</v>
      </c>
      <c r="K7" s="10">
        <f>COUNTIF(Tides!E7, "*PM*")</f>
        <v>1</v>
      </c>
      <c r="L7" s="59">
        <f t="shared" si="1"/>
        <v>0.625</v>
      </c>
      <c r="M7" s="51">
        <f>IF(ISNUMBER(VALUE(LEFT(RIGHT(Tides!E7,6),4))),VALUE(LEFT(RIGHT(Tides!E7,6),4)),"")</f>
        <v>1.9</v>
      </c>
      <c r="N7" s="9">
        <f>IF(ISNUMBER(TIMEVALUE(LEFT(Tides!F7,5))),TIMEVALUE(LEFT(Tides!F7,5)),"")</f>
        <v>0.37986111111111115</v>
      </c>
      <c r="O7" s="9"/>
      <c r="P7" s="10">
        <f>IF(ISNUMBER(VALUE(LEFT(RIGHT(Tides!F7,6),4))),VALUE(LEFT(RIGHT(Tides!F7,6),4)),"")</f>
        <v>3.4</v>
      </c>
      <c r="R7" s="36" t="str">
        <f t="shared" si="2"/>
        <v>Mon 4</v>
      </c>
      <c r="S7" s="22" t="str">
        <f t="shared" si="3"/>
        <v>No Restriction</v>
      </c>
      <c r="T7" s="22">
        <f t="shared" si="5"/>
        <v>0</v>
      </c>
      <c r="U7" s="22" t="str">
        <f t="shared" si="4"/>
        <v>No Restriction</v>
      </c>
      <c r="V7" s="22">
        <f t="shared" si="6"/>
        <v>0</v>
      </c>
      <c r="W7" s="22" t="str">
        <f>IF(ISTEXT(Tides!B7),Tides!B7,"")</f>
        <v/>
      </c>
      <c r="X7" s="22" t="str">
        <f>IF(ISTEXT(Tides!C7),Tides!C7,"")</f>
        <v>2:29 AM / 1.6 m</v>
      </c>
      <c r="Y7" s="22" t="str">
        <f>IF(ISTEXT(Tides!D7),Tides!D7,"")</f>
        <v>8:53 AM / 3.3 m</v>
      </c>
      <c r="Z7" s="22" t="str">
        <f>IF(ISTEXT(Tides!E7),Tides!E7,"")</f>
        <v>3:00 PM / 1.9 m</v>
      </c>
      <c r="AA7" s="22" t="str">
        <f>IF(ISTEXT(Tides!F7),Tides!F7,"")</f>
        <v>9:07 PM / 3.4 m</v>
      </c>
      <c r="AB7" s="60" t="str">
        <f t="shared" si="7"/>
        <v/>
      </c>
      <c r="AC7" s="61" t="str">
        <f t="shared" si="8"/>
        <v/>
      </c>
      <c r="AD7" s="60" t="str">
        <f t="shared" si="9"/>
        <v/>
      </c>
      <c r="AE7" s="64" t="str">
        <f t="shared" si="10"/>
        <v/>
      </c>
      <c r="AF7" s="37">
        <f>Tides!H7</f>
        <v>0.36527777777777781</v>
      </c>
      <c r="AG7" s="37">
        <f>Tides!I7</f>
        <v>0.65208333333333335</v>
      </c>
    </row>
    <row r="8" spans="1:33" ht="19.95" customHeight="1" x14ac:dyDescent="0.25">
      <c r="A8" s="8" t="str">
        <f>Tides!A8</f>
        <v>Tue 5</v>
      </c>
      <c r="B8" s="9" t="str">
        <f>IF(ISNUMBER(TIMEVALUE(LEFT(Tides!B8,5))),TIMEVALUE(LEFT(Tides!B8,5)),"")</f>
        <v/>
      </c>
      <c r="C8" s="10" t="str">
        <f>IF(ISNUMBER(VALUE(LEFT(RIGHT(Tides!B8,6),4))),VALUE(LEFT(RIGHT(Tides!B8,6),4)),"")</f>
        <v/>
      </c>
      <c r="D8" s="9">
        <f>IF(ISNUMBER(TIMEVALUE(LEFT(Tides!C8,5))),TIMEVALUE(LEFT(Tides!C8,5)),"")</f>
        <v>0.14930555555555555</v>
      </c>
      <c r="E8" s="10">
        <f>COUNTIF(Tides!C8, "*PM*")</f>
        <v>0</v>
      </c>
      <c r="F8" s="59">
        <f t="shared" si="0"/>
        <v>0.14930555555555555</v>
      </c>
      <c r="G8" s="51">
        <f>IF(ISNUMBER(VALUE(LEFT(RIGHT(Tides!C8,6),4))),VALUE(LEFT(RIGHT(Tides!C8,6),4)),"")</f>
        <v>1.6</v>
      </c>
      <c r="H8" s="9">
        <f>IF(ISNUMBER(TIMEVALUE(LEFT(Tides!D8,5))),TIMEVALUE(LEFT(Tides!D8,5)),"")</f>
        <v>0.41111111111111115</v>
      </c>
      <c r="I8" s="10">
        <f>IF(ISNUMBER(VALUE(LEFT(RIGHT(Tides!D8,6),4))),VALUE(LEFT(RIGHT(Tides!D8,6),4)),"")</f>
        <v>3.4</v>
      </c>
      <c r="J8" s="9">
        <f>IF(ISNUMBER(TIMEVALUE(LEFT(Tides!E8,5))),TIMEVALUE(LEFT(Tides!E8,5)),"")</f>
        <v>0.17013888888888887</v>
      </c>
      <c r="K8" s="10">
        <f>COUNTIF(Tides!E8, "*PM*")</f>
        <v>1</v>
      </c>
      <c r="L8" s="59">
        <f t="shared" si="1"/>
        <v>0.67013888888888884</v>
      </c>
      <c r="M8" s="51">
        <f>IF(ISNUMBER(VALUE(LEFT(RIGHT(Tides!E8,6),4))),VALUE(LEFT(RIGHT(Tides!E8,6),4)),"")</f>
        <v>1.7</v>
      </c>
      <c r="N8" s="9">
        <f>IF(ISNUMBER(TIMEVALUE(LEFT(Tides!F8,5))),TIMEVALUE(LEFT(Tides!F8,5)),"")</f>
        <v>0.42222222222222222</v>
      </c>
      <c r="O8" s="9"/>
      <c r="P8" s="10">
        <f>IF(ISNUMBER(VALUE(LEFT(RIGHT(Tides!F8,6),4))),VALUE(LEFT(RIGHT(Tides!F8,6),4)),"")</f>
        <v>3.5</v>
      </c>
      <c r="R8" s="36" t="str">
        <f t="shared" si="2"/>
        <v>Tue 5</v>
      </c>
      <c r="S8" s="22" t="str">
        <f t="shared" si="3"/>
        <v>No Restriction</v>
      </c>
      <c r="T8" s="22">
        <f t="shared" si="5"/>
        <v>0</v>
      </c>
      <c r="U8" s="22" t="str">
        <f t="shared" si="4"/>
        <v>No Restriction</v>
      </c>
      <c r="V8" s="22">
        <f t="shared" si="6"/>
        <v>0</v>
      </c>
      <c r="W8" s="22" t="str">
        <f>IF(ISTEXT(Tides!B8),Tides!B8,"")</f>
        <v/>
      </c>
      <c r="X8" s="22" t="str">
        <f>IF(ISTEXT(Tides!C8),Tides!C8,"")</f>
        <v>3:35 AM / 1.6 m</v>
      </c>
      <c r="Y8" s="22" t="str">
        <f>IF(ISTEXT(Tides!D8),Tides!D8,"")</f>
        <v>9:52 AM / 3.4 m</v>
      </c>
      <c r="Z8" s="22" t="str">
        <f>IF(ISTEXT(Tides!E8),Tides!E8,"")</f>
        <v>4:05 PM / 1.7 m</v>
      </c>
      <c r="AA8" s="22" t="str">
        <f>IF(ISTEXT(Tides!F8),Tides!F8,"")</f>
        <v>10:08 PM / 3.5 m</v>
      </c>
      <c r="AB8" s="60" t="str">
        <f t="shared" si="7"/>
        <v/>
      </c>
      <c r="AC8" s="61" t="str">
        <f t="shared" si="8"/>
        <v/>
      </c>
      <c r="AD8" s="60" t="str">
        <f t="shared" si="9"/>
        <v/>
      </c>
      <c r="AE8" s="64" t="str">
        <f t="shared" si="10"/>
        <v/>
      </c>
      <c r="AF8" s="37">
        <f>Tides!H8</f>
        <v>0.36458333333333331</v>
      </c>
      <c r="AG8" s="37">
        <f>Tides!I8</f>
        <v>0.65347222222222223</v>
      </c>
    </row>
    <row r="9" spans="1:33" ht="19.95" customHeight="1" x14ac:dyDescent="0.25">
      <c r="A9" s="8" t="str">
        <f>Tides!A9</f>
        <v>Wed 6</v>
      </c>
      <c r="B9" s="9" t="str">
        <f>IF(ISNUMBER(TIMEVALUE(LEFT(Tides!B9,5))),TIMEVALUE(LEFT(Tides!B9,5)),"")</f>
        <v/>
      </c>
      <c r="C9" s="10" t="str">
        <f>IF(ISNUMBER(VALUE(LEFT(RIGHT(Tides!B9,6),4))),VALUE(LEFT(RIGHT(Tides!B9,6),4)),"")</f>
        <v/>
      </c>
      <c r="D9" s="9">
        <f>IF(ISNUMBER(TIMEVALUE(LEFT(Tides!C9,5))),TIMEVALUE(LEFT(Tides!C9,5)),"")</f>
        <v>0.1875</v>
      </c>
      <c r="E9" s="10">
        <f>COUNTIF(Tides!C9, "*PM*")</f>
        <v>0</v>
      </c>
      <c r="F9" s="59">
        <f t="shared" si="0"/>
        <v>0.1875</v>
      </c>
      <c r="G9" s="51">
        <f>IF(ISNUMBER(VALUE(LEFT(RIGHT(Tides!C9,6),4))),VALUE(LEFT(RIGHT(Tides!C9,6),4)),"")</f>
        <v>1.5</v>
      </c>
      <c r="H9" s="9">
        <f>IF(ISNUMBER(TIMEVALUE(LEFT(Tides!D9,5))),TIMEVALUE(LEFT(Tides!D9,5)),"")</f>
        <v>0.44791666666666669</v>
      </c>
      <c r="I9" s="10">
        <f>IF(ISNUMBER(VALUE(LEFT(RIGHT(Tides!D9,6),4))),VALUE(LEFT(RIGHT(Tides!D9,6),4)),"")</f>
        <v>3.6</v>
      </c>
      <c r="J9" s="9">
        <f>IF(ISNUMBER(TIMEVALUE(LEFT(Tides!E9,5))),TIMEVALUE(LEFT(Tides!E9,5)),"")</f>
        <v>0.20625000000000002</v>
      </c>
      <c r="K9" s="10">
        <f>COUNTIF(Tides!E9, "*PM*")</f>
        <v>1</v>
      </c>
      <c r="L9" s="59">
        <f t="shared" si="1"/>
        <v>0.70625000000000004</v>
      </c>
      <c r="M9" s="51">
        <f>IF(ISNUMBER(VALUE(LEFT(RIGHT(Tides!E9,6),4))),VALUE(LEFT(RIGHT(Tides!E9,6),4)),"")</f>
        <v>1.5</v>
      </c>
      <c r="N9" s="9">
        <f>IF(ISNUMBER(TIMEVALUE(LEFT(Tides!F9,5))),TIMEVALUE(LEFT(Tides!F9,5)),"")</f>
        <v>0.4604166666666667</v>
      </c>
      <c r="O9" s="9"/>
      <c r="P9" s="10">
        <f>IF(ISNUMBER(VALUE(LEFT(RIGHT(Tides!F9,6),4))),VALUE(LEFT(RIGHT(Tides!F9,6),4)),"")</f>
        <v>3.6</v>
      </c>
      <c r="R9" s="36" t="str">
        <f t="shared" si="2"/>
        <v>Wed 6</v>
      </c>
      <c r="S9" s="22" t="str">
        <f t="shared" si="3"/>
        <v>No Restriction</v>
      </c>
      <c r="T9" s="22">
        <f t="shared" si="5"/>
        <v>0</v>
      </c>
      <c r="U9" s="22" t="str">
        <f t="shared" si="4"/>
        <v>No Restriction</v>
      </c>
      <c r="V9" s="22">
        <f t="shared" si="6"/>
        <v>0</v>
      </c>
      <c r="W9" s="22" t="str">
        <f>IF(ISTEXT(Tides!B9),Tides!B9,"")</f>
        <v/>
      </c>
      <c r="X9" s="22" t="str">
        <f>IF(ISTEXT(Tides!C9),Tides!C9,"")</f>
        <v>4:30 AM / 1.5 m</v>
      </c>
      <c r="Y9" s="22" t="str">
        <f>IF(ISTEXT(Tides!D9),Tides!D9,"")</f>
        <v>10:45 AM / 3.6 m</v>
      </c>
      <c r="Z9" s="22" t="str">
        <f>IF(ISTEXT(Tides!E9),Tides!E9,"")</f>
        <v>4:57 PM / 1.5 m</v>
      </c>
      <c r="AA9" s="22" t="str">
        <f>IF(ISTEXT(Tides!F9),Tides!F9,"")</f>
        <v>11:03 PM / 3.6 m</v>
      </c>
      <c r="AB9" s="60" t="str">
        <f t="shared" si="7"/>
        <v/>
      </c>
      <c r="AC9" s="61" t="str">
        <f t="shared" si="8"/>
        <v/>
      </c>
      <c r="AD9" s="60" t="str">
        <f t="shared" si="9"/>
        <v/>
      </c>
      <c r="AE9" s="64" t="str">
        <f t="shared" si="10"/>
        <v/>
      </c>
      <c r="AF9" s="37">
        <f>Tides!H9</f>
        <v>0.36458333333333331</v>
      </c>
      <c r="AG9" s="37">
        <f>Tides!I9</f>
        <v>0.65416666666666667</v>
      </c>
    </row>
    <row r="10" spans="1:33" ht="19.95" customHeight="1" x14ac:dyDescent="0.25">
      <c r="A10" s="8" t="str">
        <f>Tides!A10</f>
        <v>Thu 7</v>
      </c>
      <c r="B10" s="9" t="str">
        <f>IF(ISNUMBER(TIMEVALUE(LEFT(Tides!B10,5))),TIMEVALUE(LEFT(Tides!B10,5)),"")</f>
        <v/>
      </c>
      <c r="C10" s="10" t="str">
        <f>IF(ISNUMBER(VALUE(LEFT(RIGHT(Tides!B10,6),4))),VALUE(LEFT(RIGHT(Tides!B10,6),4)),"")</f>
        <v/>
      </c>
      <c r="D10" s="9">
        <f>IF(ISNUMBER(TIMEVALUE(LEFT(Tides!C10,5))),TIMEVALUE(LEFT(Tides!C10,5)),"")</f>
        <v>0.22013888888888888</v>
      </c>
      <c r="E10" s="10">
        <f>COUNTIF(Tides!C10, "*PM*")</f>
        <v>0</v>
      </c>
      <c r="F10" s="59">
        <f t="shared" si="0"/>
        <v>0.22013888888888888</v>
      </c>
      <c r="G10" s="51">
        <f>IF(ISNUMBER(VALUE(LEFT(RIGHT(Tides!C10,6),4))),VALUE(LEFT(RIGHT(Tides!C10,6),4)),"")</f>
        <v>1.3</v>
      </c>
      <c r="H10" s="9">
        <f>IF(ISNUMBER(TIMEVALUE(LEFT(Tides!D10,5))),TIMEVALUE(LEFT(Tides!D10,5)),"")</f>
        <v>0.47986111111111113</v>
      </c>
      <c r="I10" s="10">
        <f>IF(ISNUMBER(VALUE(LEFT(RIGHT(Tides!D10,6),4))),VALUE(LEFT(RIGHT(Tides!D10,6),4)),"")</f>
        <v>3.8</v>
      </c>
      <c r="J10" s="9">
        <f>IF(ISNUMBER(TIMEVALUE(LEFT(Tides!E10,5))),TIMEVALUE(LEFT(Tides!E10,5)),"")</f>
        <v>0.23680555555555557</v>
      </c>
      <c r="K10" s="10">
        <f>COUNTIF(Tides!E10, "*PM*")</f>
        <v>1</v>
      </c>
      <c r="L10" s="59">
        <f t="shared" si="1"/>
        <v>0.7368055555555556</v>
      </c>
      <c r="M10" s="51">
        <f>IF(ISNUMBER(VALUE(LEFT(RIGHT(Tides!E10,6),4))),VALUE(LEFT(RIGHT(Tides!E10,6),4)),"")</f>
        <v>1.3</v>
      </c>
      <c r="N10" s="9">
        <f>IF(ISNUMBER(TIMEVALUE(LEFT(Tides!F10,5))),TIMEVALUE(LEFT(Tides!F10,5)),"")</f>
        <v>0.49305555555555558</v>
      </c>
      <c r="O10" s="9"/>
      <c r="P10" s="10">
        <f>IF(ISNUMBER(VALUE(LEFT(RIGHT(Tides!F10,6),4))),VALUE(LEFT(RIGHT(Tides!F10,6),4)),"")</f>
        <v>3.8</v>
      </c>
      <c r="R10" s="36" t="str">
        <f t="shared" si="2"/>
        <v>Thu 7</v>
      </c>
      <c r="S10" s="22" t="str">
        <f t="shared" si="3"/>
        <v>1.0 hour</v>
      </c>
      <c r="T10" s="22">
        <f t="shared" si="5"/>
        <v>4.1666666666666699E-2</v>
      </c>
      <c r="U10" s="22" t="str">
        <f t="shared" si="4"/>
        <v>1.0 hour</v>
      </c>
      <c r="V10" s="22">
        <f t="shared" si="6"/>
        <v>4.1666666666666699E-2</v>
      </c>
      <c r="W10" s="22" t="str">
        <f>IF(ISTEXT(Tides!B10),Tides!B10,"")</f>
        <v/>
      </c>
      <c r="X10" s="22" t="str">
        <f>IF(ISTEXT(Tides!C10),Tides!C10,"")</f>
        <v>5:17 AM / 1.3 m</v>
      </c>
      <c r="Y10" s="22" t="str">
        <f>IF(ISTEXT(Tides!D10),Tides!D10,"")</f>
        <v>11:31 AM / 3.8 m</v>
      </c>
      <c r="Z10" s="22" t="str">
        <f>IF(ISTEXT(Tides!E10),Tides!E10,"")</f>
        <v>5:41 PM / 1.3 m</v>
      </c>
      <c r="AA10" s="22" t="str">
        <f>IF(ISTEXT(Tides!F10),Tides!F10,"")</f>
        <v>11:50 PM / 3.8 m</v>
      </c>
      <c r="AB10" s="60">
        <f t="shared" si="7"/>
        <v>0.1784722222222222</v>
      </c>
      <c r="AC10" s="61">
        <f t="shared" si="8"/>
        <v>0.26180555555555557</v>
      </c>
      <c r="AD10" s="60">
        <f t="shared" si="9"/>
        <v>0.69513888888888886</v>
      </c>
      <c r="AE10" s="64">
        <f t="shared" si="10"/>
        <v>0.77847222222222234</v>
      </c>
      <c r="AF10" s="37">
        <f>Tides!H10</f>
        <v>0.36388888888888887</v>
      </c>
      <c r="AG10" s="37">
        <f>Tides!I10</f>
        <v>0.65555555555555556</v>
      </c>
    </row>
    <row r="11" spans="1:33" ht="19.95" customHeight="1" x14ac:dyDescent="0.25">
      <c r="A11" s="8" t="str">
        <f>Tides!A11</f>
        <v>Fri 8</v>
      </c>
      <c r="B11" s="9" t="str">
        <f>IF(ISNUMBER(TIMEVALUE(LEFT(Tides!B11,5))),TIMEVALUE(LEFT(Tides!B11,5)),"")</f>
        <v/>
      </c>
      <c r="C11" s="10" t="str">
        <f>IF(ISNUMBER(VALUE(LEFT(RIGHT(Tides!B11,6),4))),VALUE(LEFT(RIGHT(Tides!B11,6),4)),"")</f>
        <v/>
      </c>
      <c r="D11" s="9">
        <f>IF(ISNUMBER(TIMEVALUE(LEFT(Tides!C11,5))),TIMEVALUE(LEFT(Tides!C11,5)),"")</f>
        <v>0.24861111111111112</v>
      </c>
      <c r="E11" s="10">
        <f>COUNTIF(Tides!C11, "*PM*")</f>
        <v>0</v>
      </c>
      <c r="F11" s="59">
        <f t="shared" si="0"/>
        <v>0.24861111111111112</v>
      </c>
      <c r="G11" s="51">
        <f>IF(ISNUMBER(VALUE(LEFT(RIGHT(Tides!C11,6),4))),VALUE(LEFT(RIGHT(Tides!C11,6),4)),"")</f>
        <v>1.2</v>
      </c>
      <c r="H11" s="9">
        <f>IF(ISNUMBER(TIMEVALUE(LEFT(Tides!D11,5))),TIMEVALUE(LEFT(Tides!D11,5)),"")</f>
        <v>0.5083333333333333</v>
      </c>
      <c r="I11" s="10">
        <f>IF(ISNUMBER(VALUE(LEFT(RIGHT(Tides!D11,6),4))),VALUE(LEFT(RIGHT(Tides!D11,6),4)),"")</f>
        <v>3.9</v>
      </c>
      <c r="J11" s="9">
        <f>IF(ISNUMBER(TIMEVALUE(LEFT(Tides!E11,5))),TIMEVALUE(LEFT(Tides!E11,5)),"")</f>
        <v>0.26527777777777778</v>
      </c>
      <c r="K11" s="10">
        <f>COUNTIF(Tides!E11, "*PM*")</f>
        <v>1</v>
      </c>
      <c r="L11" s="59">
        <f t="shared" si="1"/>
        <v>0.76527777777777772</v>
      </c>
      <c r="M11" s="51">
        <f>IF(ISNUMBER(VALUE(LEFT(RIGHT(Tides!E11,6),4))),VALUE(LEFT(RIGHT(Tides!E11,6),4)),"")</f>
        <v>1</v>
      </c>
      <c r="N11" s="9" t="str">
        <f>IF(ISNUMBER(TIMEVALUE(LEFT(Tides!F11,5))),TIMEVALUE(LEFT(Tides!F11,5)),"")</f>
        <v/>
      </c>
      <c r="O11" s="9"/>
      <c r="P11" s="10" t="str">
        <f>IF(ISNUMBER(VALUE(LEFT(RIGHT(Tides!F11,6),4))),VALUE(LEFT(RIGHT(Tides!F11,6),4)),"")</f>
        <v/>
      </c>
      <c r="R11" s="36" t="str">
        <f t="shared" si="2"/>
        <v>Fri 8</v>
      </c>
      <c r="S11" s="22" t="str">
        <f t="shared" si="3"/>
        <v>1.5 hour</v>
      </c>
      <c r="T11" s="22">
        <f t="shared" si="5"/>
        <v>6.25E-2</v>
      </c>
      <c r="U11" s="22" t="str">
        <f t="shared" si="4"/>
        <v>1.5 hour</v>
      </c>
      <c r="V11" s="22">
        <f t="shared" si="6"/>
        <v>6.25E-2</v>
      </c>
      <c r="W11" s="22" t="str">
        <f>IF(ISTEXT(Tides!B11),Tides!B11,"")</f>
        <v/>
      </c>
      <c r="X11" s="22" t="str">
        <f>IF(ISTEXT(Tides!C11),Tides!C11,"")</f>
        <v>5:58 AM / 1.2 m</v>
      </c>
      <c r="Y11" s="22" t="str">
        <f>IF(ISTEXT(Tides!D11),Tides!D11,"")</f>
        <v>12:12 PM / 3.9 m</v>
      </c>
      <c r="Z11" s="22" t="str">
        <f>IF(ISTEXT(Tides!E11),Tides!E11,"")</f>
        <v>6:22 PM / 1.0 m</v>
      </c>
      <c r="AA11" s="22" t="str">
        <f>IF(ISTEXT(Tides!F11),Tides!F11,"")</f>
        <v/>
      </c>
      <c r="AB11" s="60">
        <f t="shared" si="7"/>
        <v>0.18611111111111112</v>
      </c>
      <c r="AC11" s="61">
        <f t="shared" si="8"/>
        <v>0.31111111111111112</v>
      </c>
      <c r="AD11" s="60">
        <f t="shared" si="9"/>
        <v>0.70277777777777772</v>
      </c>
      <c r="AE11" s="64">
        <f t="shared" si="10"/>
        <v>0.82777777777777772</v>
      </c>
      <c r="AF11" s="37">
        <f>Tides!H11</f>
        <v>0.36319444444444443</v>
      </c>
      <c r="AG11" s="37">
        <f>Tides!I11</f>
        <v>0.65625</v>
      </c>
    </row>
    <row r="12" spans="1:33" ht="19.95" customHeight="1" x14ac:dyDescent="0.25">
      <c r="A12" s="8" t="str">
        <f>Tides!A12</f>
        <v>Sat 9</v>
      </c>
      <c r="B12" s="9">
        <f>IF(ISNUMBER(TIMEVALUE(LEFT(Tides!B12,5))),TIMEVALUE(LEFT(Tides!B12,5)),"")</f>
        <v>0.52361111111111114</v>
      </c>
      <c r="C12" s="10">
        <f>IF(ISNUMBER(VALUE(LEFT(RIGHT(Tides!B12,6),4))),VALUE(LEFT(RIGHT(Tides!B12,6),4)),"")</f>
        <v>3.9</v>
      </c>
      <c r="D12" s="9">
        <f>IF(ISNUMBER(TIMEVALUE(LEFT(Tides!C12,5))),TIMEVALUE(LEFT(Tides!C12,5)),"")</f>
        <v>0.27569444444444446</v>
      </c>
      <c r="E12" s="10">
        <f>COUNTIF(Tides!C12, "*PM*")</f>
        <v>0</v>
      </c>
      <c r="F12" s="59">
        <f t="shared" si="0"/>
        <v>0.27569444444444446</v>
      </c>
      <c r="G12" s="51">
        <f>IF(ISNUMBER(VALUE(LEFT(RIGHT(Tides!C12,6),4))),VALUE(LEFT(RIGHT(Tides!C12,6),4)),"")</f>
        <v>1</v>
      </c>
      <c r="H12" s="9">
        <f>IF(ISNUMBER(TIMEVALUE(LEFT(Tides!D12,5))),TIMEVALUE(LEFT(Tides!D12,5)),"")</f>
        <v>0.53541666666666665</v>
      </c>
      <c r="I12" s="10">
        <f>IF(ISNUMBER(VALUE(LEFT(RIGHT(Tides!D12,6),4))),VALUE(LEFT(RIGHT(Tides!D12,6),4)),"")</f>
        <v>4.0999999999999996</v>
      </c>
      <c r="J12" s="9">
        <f>IF(ISNUMBER(TIMEVALUE(LEFT(Tides!E12,5))),TIMEVALUE(LEFT(Tides!E12,5)),"")</f>
        <v>0.29166666666666669</v>
      </c>
      <c r="K12" s="10">
        <f>COUNTIF(Tides!E12, "*PM*")</f>
        <v>1</v>
      </c>
      <c r="L12" s="59">
        <f>IF(K12&gt;0,J12+0.5, J12)</f>
        <v>0.79166666666666674</v>
      </c>
      <c r="M12" s="51">
        <f>IF(ISNUMBER(VALUE(LEFT(RIGHT(Tides!E12,6),4))),VALUE(LEFT(RIGHT(Tides!E12,6),4)),"")</f>
        <v>0.8</v>
      </c>
      <c r="N12" s="9" t="str">
        <f>IF(ISNUMBER(TIMEVALUE(LEFT(Tides!F12,5))),TIMEVALUE(LEFT(Tides!F12,5)),"")</f>
        <v/>
      </c>
      <c r="O12" s="9"/>
      <c r="P12" s="10" t="str">
        <f>IF(ISNUMBER(VALUE(LEFT(RIGHT(Tides!F12,6),4))),VALUE(LEFT(RIGHT(Tides!F12,6),4)),"")</f>
        <v/>
      </c>
      <c r="R12" s="36" t="str">
        <f t="shared" si="2"/>
        <v>Sat 9</v>
      </c>
      <c r="S12" s="22" t="str">
        <f t="shared" si="3"/>
        <v>1.5 hour</v>
      </c>
      <c r="T12" s="22">
        <f t="shared" si="5"/>
        <v>6.25E-2</v>
      </c>
      <c r="U12" s="22" t="str">
        <f t="shared" si="4"/>
        <v>1.5 hour</v>
      </c>
      <c r="V12" s="22">
        <f t="shared" si="6"/>
        <v>6.25E-2</v>
      </c>
      <c r="W12" s="22" t="str">
        <f>IF(ISTEXT(Tides!B12),Tides!B12,"")</f>
        <v>12:34 AM / 3.9 m</v>
      </c>
      <c r="X12" s="22" t="str">
        <f>IF(ISTEXT(Tides!C12),Tides!C12,"")</f>
        <v>6:37 AM / 1.0 m</v>
      </c>
      <c r="Y12" s="22" t="str">
        <f>IF(ISTEXT(Tides!D12),Tides!D12,"")</f>
        <v>12:51 PM / 4.1 m</v>
      </c>
      <c r="Z12" s="22" t="str">
        <f>IF(ISTEXT(Tides!E12),Tides!E12,"")</f>
        <v>7:00 PM / 0.8 m</v>
      </c>
      <c r="AA12" s="22" t="str">
        <f>IF(ISTEXT(Tides!F12),Tides!F12,"")</f>
        <v/>
      </c>
      <c r="AB12" s="60">
        <f t="shared" si="7"/>
        <v>0.21319444444444446</v>
      </c>
      <c r="AC12" s="61">
        <f t="shared" si="8"/>
        <v>0.33819444444444446</v>
      </c>
      <c r="AD12" s="60">
        <f t="shared" si="9"/>
        <v>0.72916666666666674</v>
      </c>
      <c r="AE12" s="64">
        <f t="shared" si="10"/>
        <v>0.85416666666666674</v>
      </c>
      <c r="AF12" s="37">
        <f>Tides!H12</f>
        <v>0.36319444444444443</v>
      </c>
      <c r="AG12" s="37">
        <f>Tides!I12</f>
        <v>0.65763888888888888</v>
      </c>
    </row>
    <row r="13" spans="1:33" ht="19.95" customHeight="1" x14ac:dyDescent="0.25">
      <c r="A13" s="8" t="str">
        <f>Tides!A13</f>
        <v>Sun 10</v>
      </c>
      <c r="B13" s="9">
        <f>IF(ISNUMBER(TIMEVALUE(LEFT(Tides!B13,5))),TIMEVALUE(LEFT(Tides!B13,5)),"")</f>
        <v>5.2777777777777778E-2</v>
      </c>
      <c r="C13" s="10">
        <f>IF(ISNUMBER(VALUE(LEFT(RIGHT(Tides!B13,6),4))),VALUE(LEFT(RIGHT(Tides!B13,6),4)),"")</f>
        <v>4.0999999999999996</v>
      </c>
      <c r="D13" s="9">
        <f>IF(ISNUMBER(TIMEVALUE(LEFT(Tides!C13,5))),TIMEVALUE(LEFT(Tides!C13,5)),"")</f>
        <v>0.30208333333333331</v>
      </c>
      <c r="E13" s="10">
        <f>COUNTIF(Tides!C13, "*PM*")</f>
        <v>0</v>
      </c>
      <c r="F13" s="59">
        <f t="shared" si="0"/>
        <v>0.30208333333333331</v>
      </c>
      <c r="G13" s="51">
        <f>IF(ISNUMBER(VALUE(LEFT(RIGHT(Tides!C13,6),4))),VALUE(LEFT(RIGHT(Tides!C13,6),4)),"")</f>
        <v>0.9</v>
      </c>
      <c r="H13" s="9">
        <f>IF(ISNUMBER(TIMEVALUE(LEFT(Tides!D13,5))),TIMEVALUE(LEFT(Tides!D13,5)),"")</f>
        <v>6.25E-2</v>
      </c>
      <c r="I13" s="10">
        <f>IF(ISNUMBER(VALUE(LEFT(RIGHT(Tides!D13,6),4))),VALUE(LEFT(RIGHT(Tides!D13,6),4)),"")</f>
        <v>4.3</v>
      </c>
      <c r="J13" s="9">
        <f>IF(ISNUMBER(TIMEVALUE(LEFT(Tides!E13,5))),TIMEVALUE(LEFT(Tides!E13,5)),"")</f>
        <v>0.31805555555555554</v>
      </c>
      <c r="K13" s="10">
        <f>COUNTIF(Tides!E13, "*PM*")</f>
        <v>1</v>
      </c>
      <c r="L13" s="59">
        <f t="shared" ref="L13:L33" si="11">IF(K13&gt;0,J13+0.5, J13)</f>
        <v>0.81805555555555554</v>
      </c>
      <c r="M13" s="51">
        <f>IF(ISNUMBER(VALUE(LEFT(RIGHT(Tides!E13,6),4))),VALUE(LEFT(RIGHT(Tides!E13,6),4)),"")</f>
        <v>0.7</v>
      </c>
      <c r="N13" s="9" t="str">
        <f>IF(ISNUMBER(TIMEVALUE(LEFT(Tides!F13,5))),TIMEVALUE(LEFT(Tides!F13,5)),"")</f>
        <v/>
      </c>
      <c r="O13" s="9"/>
      <c r="P13" s="10" t="str">
        <f>IF(ISNUMBER(VALUE(LEFT(RIGHT(Tides!F13,6),4))),VALUE(LEFT(RIGHT(Tides!F13,6),4)),"")</f>
        <v/>
      </c>
      <c r="R13" s="36" t="str">
        <f t="shared" si="2"/>
        <v>Sun 10</v>
      </c>
      <c r="S13" s="22" t="str">
        <f t="shared" si="3"/>
        <v>1.5 hour</v>
      </c>
      <c r="T13" s="22">
        <f t="shared" si="5"/>
        <v>6.25E-2</v>
      </c>
      <c r="U13" s="22" t="str">
        <f t="shared" si="4"/>
        <v>1.5 hour</v>
      </c>
      <c r="V13" s="22">
        <f t="shared" si="6"/>
        <v>6.25E-2</v>
      </c>
      <c r="W13" s="22" t="str">
        <f>IF(ISTEXT(Tides!B13),Tides!B13,"")</f>
        <v>1:16 AM / 4.1 m</v>
      </c>
      <c r="X13" s="22" t="str">
        <f>IF(ISTEXT(Tides!C13),Tides!C13,"")</f>
        <v>7:15 AM / 0.9 m</v>
      </c>
      <c r="Y13" s="22" t="str">
        <f>IF(ISTEXT(Tides!D13),Tides!D13,"")</f>
        <v>1:30 PM / 4.3 m</v>
      </c>
      <c r="Z13" s="22" t="str">
        <f>IF(ISTEXT(Tides!E13),Tides!E13,"")</f>
        <v>7:38 PM / 0.7 m</v>
      </c>
      <c r="AA13" s="22" t="str">
        <f>IF(ISTEXT(Tides!F13),Tides!F13,"")</f>
        <v/>
      </c>
      <c r="AB13" s="60">
        <f t="shared" si="7"/>
        <v>0.23958333333333331</v>
      </c>
      <c r="AC13" s="61">
        <f t="shared" si="8"/>
        <v>0.36458333333333331</v>
      </c>
      <c r="AD13" s="60">
        <f t="shared" si="9"/>
        <v>0.75555555555555554</v>
      </c>
      <c r="AE13" s="64">
        <f t="shared" si="10"/>
        <v>0.88055555555555554</v>
      </c>
      <c r="AF13" s="37">
        <f>Tides!H13</f>
        <v>0.36249999999999999</v>
      </c>
      <c r="AG13" s="37">
        <f>Tides!I13</f>
        <v>0.65902777777777777</v>
      </c>
    </row>
    <row r="14" spans="1:33" ht="19.95" customHeight="1" x14ac:dyDescent="0.25">
      <c r="A14" s="8" t="str">
        <f>Tides!A14</f>
        <v>Mon 11</v>
      </c>
      <c r="B14" s="9">
        <f>IF(ISNUMBER(TIMEVALUE(LEFT(Tides!B14,5))),TIMEVALUE(LEFT(Tides!B14,5)),"")</f>
        <v>8.1250000000000003E-2</v>
      </c>
      <c r="C14" s="10">
        <f>IF(ISNUMBER(VALUE(LEFT(RIGHT(Tides!B14,6),4))),VALUE(LEFT(RIGHT(Tides!B14,6),4)),"")</f>
        <v>4.2</v>
      </c>
      <c r="D14" s="9">
        <f>IF(ISNUMBER(TIMEVALUE(LEFT(Tides!C14,5))),TIMEVALUE(LEFT(Tides!C14,5)),"")</f>
        <v>0.32847222222222222</v>
      </c>
      <c r="E14" s="10">
        <f>COUNTIF(Tides!C14, "*PM*")</f>
        <v>0</v>
      </c>
      <c r="F14" s="59">
        <f t="shared" si="0"/>
        <v>0.32847222222222222</v>
      </c>
      <c r="G14" s="51">
        <f>IF(ISNUMBER(VALUE(LEFT(RIGHT(Tides!C14,6),4))),VALUE(LEFT(RIGHT(Tides!C14,6),4)),"")</f>
        <v>0.8</v>
      </c>
      <c r="H14" s="9">
        <f>IF(ISNUMBER(TIMEVALUE(LEFT(Tides!D14,5))),TIMEVALUE(LEFT(Tides!D14,5)),"")</f>
        <v>8.8888888888888892E-2</v>
      </c>
      <c r="I14" s="10">
        <f>IF(ISNUMBER(VALUE(LEFT(RIGHT(Tides!D14,6),4))),VALUE(LEFT(RIGHT(Tides!D14,6),4)),"")</f>
        <v>4.4000000000000004</v>
      </c>
      <c r="J14" s="9">
        <f>IF(ISNUMBER(TIMEVALUE(LEFT(Tides!E14,5))),TIMEVALUE(LEFT(Tides!E14,5)),"")</f>
        <v>0.34513888888888888</v>
      </c>
      <c r="K14" s="10">
        <f>COUNTIF(Tides!E14, "*PM*")</f>
        <v>1</v>
      </c>
      <c r="L14" s="59">
        <f t="shared" si="11"/>
        <v>0.84513888888888888</v>
      </c>
      <c r="M14" s="51">
        <f>IF(ISNUMBER(VALUE(LEFT(RIGHT(Tides!E14,6),4))),VALUE(LEFT(RIGHT(Tides!E14,6),4)),"")</f>
        <v>0.5</v>
      </c>
      <c r="N14" s="9" t="str">
        <f>IF(ISNUMBER(TIMEVALUE(LEFT(Tides!F14,5))),TIMEVALUE(LEFT(Tides!F14,5)),"")</f>
        <v/>
      </c>
      <c r="O14" s="9"/>
      <c r="P14" s="10" t="str">
        <f>IF(ISNUMBER(VALUE(LEFT(RIGHT(Tides!F14,6),4))),VALUE(LEFT(RIGHT(Tides!F14,6),4)),"")</f>
        <v/>
      </c>
      <c r="R14" s="36" t="str">
        <f t="shared" si="2"/>
        <v>Mon 11</v>
      </c>
      <c r="S14" s="22" t="str">
        <f t="shared" si="3"/>
        <v>1.5 hour</v>
      </c>
      <c r="T14" s="22">
        <f t="shared" si="5"/>
        <v>6.25E-2</v>
      </c>
      <c r="U14" s="22" t="str">
        <f t="shared" si="4"/>
        <v>2.0 hours</v>
      </c>
      <c r="V14" s="22">
        <f t="shared" si="6"/>
        <v>8.3333333333333301E-2</v>
      </c>
      <c r="W14" s="22" t="str">
        <f>IF(ISTEXT(Tides!B14),Tides!B14,"")</f>
        <v>1:57 AM / 4.2 m</v>
      </c>
      <c r="X14" s="22" t="str">
        <f>IF(ISTEXT(Tides!C14),Tides!C14,"")</f>
        <v>7:53 AM / 0.8 m</v>
      </c>
      <c r="Y14" s="22" t="str">
        <f>IF(ISTEXT(Tides!D14),Tides!D14,"")</f>
        <v>2:08 PM / 4.4 m</v>
      </c>
      <c r="Z14" s="22" t="str">
        <f>IF(ISTEXT(Tides!E14),Tides!E14,"")</f>
        <v>8:17 PM / 0.5 m</v>
      </c>
      <c r="AA14" s="22" t="str">
        <f>IF(ISTEXT(Tides!F14),Tides!F14,"")</f>
        <v/>
      </c>
      <c r="AB14" s="60">
        <f t="shared" ref="AB14:AB34" si="12">IF($S14="No Restriction","",MAX($F14-VALUE(LEFT($S14,3))/24,0))</f>
        <v>0.26597222222222222</v>
      </c>
      <c r="AC14" s="61">
        <f t="shared" si="8"/>
        <v>0.39097222222222222</v>
      </c>
      <c r="AD14" s="60">
        <f t="shared" si="9"/>
        <v>0.76180555555555562</v>
      </c>
      <c r="AE14" s="64">
        <f t="shared" si="10"/>
        <v>0.92847222222222214</v>
      </c>
      <c r="AF14" s="37">
        <f>Tides!H14</f>
        <v>0.36180555555555555</v>
      </c>
      <c r="AG14" s="37">
        <f>Tides!I14</f>
        <v>0.66041666666666665</v>
      </c>
    </row>
    <row r="15" spans="1:33" ht="19.95" customHeight="1" x14ac:dyDescent="0.25">
      <c r="A15" s="8" t="str">
        <f>Tides!A15</f>
        <v>Tue 12</v>
      </c>
      <c r="B15" s="9">
        <f>IF(ISNUMBER(TIMEVALUE(LEFT(Tides!B15,5))),TIMEVALUE(LEFT(Tides!B15,5)),"")</f>
        <v>0.10972222222222222</v>
      </c>
      <c r="C15" s="10">
        <f>IF(ISNUMBER(VALUE(LEFT(RIGHT(Tides!B15,6),4))),VALUE(LEFT(RIGHT(Tides!B15,6),4)),"")</f>
        <v>4.2</v>
      </c>
      <c r="D15" s="9">
        <f>IF(ISNUMBER(TIMEVALUE(LEFT(Tides!C15,5))),TIMEVALUE(LEFT(Tides!C15,5)),"")</f>
        <v>0.35555555555555557</v>
      </c>
      <c r="E15" s="10">
        <f>COUNTIF(Tides!C15, "*PM*")</f>
        <v>0</v>
      </c>
      <c r="F15" s="59">
        <f t="shared" si="0"/>
        <v>0.35555555555555557</v>
      </c>
      <c r="G15" s="51">
        <f>IF(ISNUMBER(VALUE(LEFT(RIGHT(Tides!C15,6),4))),VALUE(LEFT(RIGHT(Tides!C15,6),4)),"")</f>
        <v>0.8</v>
      </c>
      <c r="H15" s="9">
        <f>IF(ISNUMBER(TIMEVALUE(LEFT(Tides!D15,5))),TIMEVALUE(LEFT(Tides!D15,5)),"")</f>
        <v>0.11666666666666665</v>
      </c>
      <c r="I15" s="10">
        <f>IF(ISNUMBER(VALUE(LEFT(RIGHT(Tides!D15,6),4))),VALUE(LEFT(RIGHT(Tides!D15,6),4)),"")</f>
        <v>4.4000000000000004</v>
      </c>
      <c r="J15" s="9">
        <f>IF(ISNUMBER(TIMEVALUE(LEFT(Tides!E15,5))),TIMEVALUE(LEFT(Tides!E15,5)),"")</f>
        <v>0.37361111111111112</v>
      </c>
      <c r="K15" s="10">
        <f>COUNTIF(Tides!E15, "*PM*")</f>
        <v>1</v>
      </c>
      <c r="L15" s="59">
        <f t="shared" si="11"/>
        <v>0.87361111111111112</v>
      </c>
      <c r="M15" s="51">
        <f>IF(ISNUMBER(VALUE(LEFT(RIGHT(Tides!E15,6),4))),VALUE(LEFT(RIGHT(Tides!E15,6),4)),"")</f>
        <v>0.5</v>
      </c>
      <c r="N15" s="9" t="str">
        <f>IF(ISNUMBER(TIMEVALUE(LEFT(Tides!F15,5))),TIMEVALUE(LEFT(Tides!F15,5)),"")</f>
        <v/>
      </c>
      <c r="O15" s="9"/>
      <c r="P15" s="10" t="str">
        <f>IF(ISNUMBER(VALUE(LEFT(RIGHT(Tides!F15,6),4))),VALUE(LEFT(RIGHT(Tides!F15,6),4)),"")</f>
        <v/>
      </c>
      <c r="R15" s="36" t="str">
        <f t="shared" si="2"/>
        <v>Tue 12</v>
      </c>
      <c r="S15" s="22" t="str">
        <f t="shared" si="3"/>
        <v>1.5 hour</v>
      </c>
      <c r="T15" s="22">
        <f t="shared" si="5"/>
        <v>6.25E-2</v>
      </c>
      <c r="U15" s="22" t="str">
        <f t="shared" si="4"/>
        <v>2.0 hours</v>
      </c>
      <c r="V15" s="22">
        <f t="shared" si="6"/>
        <v>8.3333333333333301E-2</v>
      </c>
      <c r="W15" s="22" t="str">
        <f>IF(ISTEXT(Tides!B15),Tides!B15,"")</f>
        <v>2:38 AM / 4.2 m</v>
      </c>
      <c r="X15" s="22" t="str">
        <f>IF(ISTEXT(Tides!C15),Tides!C15,"")</f>
        <v>8:32 AM / 0.8 m</v>
      </c>
      <c r="Y15" s="22" t="str">
        <f>IF(ISTEXT(Tides!D15),Tides!D15,"")</f>
        <v>2:48 PM / 4.4 m</v>
      </c>
      <c r="Z15" s="22" t="str">
        <f>IF(ISTEXT(Tides!E15),Tides!E15,"")</f>
        <v>8:58 PM / 0.5 m</v>
      </c>
      <c r="AA15" s="22" t="str">
        <f>IF(ISTEXT(Tides!F15),Tides!F15,"")</f>
        <v/>
      </c>
      <c r="AB15" s="60">
        <f t="shared" si="12"/>
        <v>0.29305555555555557</v>
      </c>
      <c r="AC15" s="61">
        <f t="shared" si="8"/>
        <v>0.41805555555555557</v>
      </c>
      <c r="AD15" s="60">
        <f t="shared" si="9"/>
        <v>0.79027777777777786</v>
      </c>
      <c r="AE15" s="64">
        <f t="shared" si="10"/>
        <v>0.95694444444444438</v>
      </c>
      <c r="AF15" s="37">
        <f>Tides!H15</f>
        <v>0.3611111111111111</v>
      </c>
      <c r="AG15" s="37">
        <f>Tides!I15</f>
        <v>0.66180555555555554</v>
      </c>
    </row>
    <row r="16" spans="1:33" ht="19.95" customHeight="1" x14ac:dyDescent="0.25">
      <c r="A16" s="8" t="str">
        <f>Tides!A16</f>
        <v>Wed 13</v>
      </c>
      <c r="B16" s="9">
        <f>IF(ISNUMBER(TIMEVALUE(LEFT(Tides!B16,5))),TIMEVALUE(LEFT(Tides!B16,5)),"")</f>
        <v>0.13958333333333334</v>
      </c>
      <c r="C16" s="10">
        <f>IF(ISNUMBER(VALUE(LEFT(RIGHT(Tides!B16,6),4))),VALUE(LEFT(RIGHT(Tides!B16,6),4)),"")</f>
        <v>4.2</v>
      </c>
      <c r="D16" s="9">
        <f>IF(ISNUMBER(TIMEVALUE(LEFT(Tides!C16,5))),TIMEVALUE(LEFT(Tides!C16,5)),"")</f>
        <v>0.3833333333333333</v>
      </c>
      <c r="E16" s="10">
        <f>COUNTIF(Tides!C16, "*PM*")</f>
        <v>0</v>
      </c>
      <c r="F16" s="59">
        <f t="shared" si="0"/>
        <v>0.3833333333333333</v>
      </c>
      <c r="G16" s="51">
        <f>IF(ISNUMBER(VALUE(LEFT(RIGHT(Tides!C16,6),4))),VALUE(LEFT(RIGHT(Tides!C16,6),4)),"")</f>
        <v>0.8</v>
      </c>
      <c r="H16" s="9">
        <f>IF(ISNUMBER(TIMEVALUE(LEFT(Tides!D16,5))),TIMEVALUE(LEFT(Tides!D16,5)),"")</f>
        <v>0.14583333333333334</v>
      </c>
      <c r="I16" s="10">
        <f>IF(ISNUMBER(VALUE(LEFT(RIGHT(Tides!D16,6),4))),VALUE(LEFT(RIGHT(Tides!D16,6),4)),"")</f>
        <v>4.4000000000000004</v>
      </c>
      <c r="J16" s="9">
        <f>IF(ISNUMBER(TIMEVALUE(LEFT(Tides!E16,5))),TIMEVALUE(LEFT(Tides!E16,5)),"")</f>
        <v>0.40347222222222223</v>
      </c>
      <c r="K16" s="10">
        <f>COUNTIF(Tides!E16, "*PM*")</f>
        <v>1</v>
      </c>
      <c r="L16" s="59">
        <f t="shared" si="11"/>
        <v>0.90347222222222223</v>
      </c>
      <c r="M16" s="51">
        <f>IF(ISNUMBER(VALUE(LEFT(RIGHT(Tides!E16,6),4))),VALUE(LEFT(RIGHT(Tides!E16,6),4)),"")</f>
        <v>0.5</v>
      </c>
      <c r="N16" s="9" t="str">
        <f>IF(ISNUMBER(TIMEVALUE(LEFT(Tides!F16,5))),TIMEVALUE(LEFT(Tides!F16,5)),"")</f>
        <v/>
      </c>
      <c r="O16" s="9"/>
      <c r="P16" s="10" t="str">
        <f>IF(ISNUMBER(VALUE(LEFT(RIGHT(Tides!F16,6),4))),VALUE(LEFT(RIGHT(Tides!F16,6),4)),"")</f>
        <v/>
      </c>
      <c r="R16" s="36" t="str">
        <f t="shared" si="2"/>
        <v>Wed 13</v>
      </c>
      <c r="S16" s="22" t="str">
        <f t="shared" si="3"/>
        <v>1.5 hour</v>
      </c>
      <c r="T16" s="22">
        <f t="shared" si="5"/>
        <v>6.25E-2</v>
      </c>
      <c r="U16" s="22" t="str">
        <f t="shared" si="4"/>
        <v>2.0 hours</v>
      </c>
      <c r="V16" s="22">
        <f t="shared" si="6"/>
        <v>8.3333333333333301E-2</v>
      </c>
      <c r="W16" s="22" t="str">
        <f>IF(ISTEXT(Tides!B16),Tides!B16,"")</f>
        <v>3:21 AM / 4.2 m</v>
      </c>
      <c r="X16" s="22" t="str">
        <f>IF(ISTEXT(Tides!C16),Tides!C16,"")</f>
        <v>9:12 AM / 0.8 m</v>
      </c>
      <c r="Y16" s="22" t="str">
        <f>IF(ISTEXT(Tides!D16),Tides!D16,"")</f>
        <v>3:30 PM / 4.4 m</v>
      </c>
      <c r="Z16" s="22" t="str">
        <f>IF(ISTEXT(Tides!E16),Tides!E16,"")</f>
        <v>9:41 PM / 0.5 m</v>
      </c>
      <c r="AA16" s="22" t="str">
        <f>IF(ISTEXT(Tides!F16),Tides!F16,"")</f>
        <v/>
      </c>
      <c r="AB16" s="60">
        <f t="shared" si="12"/>
        <v>0.3208333333333333</v>
      </c>
      <c r="AC16" s="61">
        <f t="shared" si="8"/>
        <v>0.4458333333333333</v>
      </c>
      <c r="AD16" s="60">
        <f t="shared" si="9"/>
        <v>0.82013888888888897</v>
      </c>
      <c r="AE16" s="64">
        <f t="shared" si="10"/>
        <v>0.98680555555555549</v>
      </c>
      <c r="AF16" s="37">
        <f>Tides!H16</f>
        <v>0.36041666666666666</v>
      </c>
      <c r="AG16" s="37">
        <f>Tides!I16</f>
        <v>0.66249999999999998</v>
      </c>
    </row>
    <row r="17" spans="1:33" ht="19.95" customHeight="1" x14ac:dyDescent="0.25">
      <c r="A17" s="8" t="str">
        <f>Tides!A17</f>
        <v>Thu 14</v>
      </c>
      <c r="B17" s="9">
        <f>IF(ISNUMBER(TIMEVALUE(LEFT(Tides!B17,5))),TIMEVALUE(LEFT(Tides!B17,5)),"")</f>
        <v>0.17083333333333331</v>
      </c>
      <c r="C17" s="10">
        <f>IF(ISNUMBER(VALUE(LEFT(RIGHT(Tides!B17,6),4))),VALUE(LEFT(RIGHT(Tides!B17,6),4)),"")</f>
        <v>4.0999999999999996</v>
      </c>
      <c r="D17" s="9">
        <f>IF(ISNUMBER(TIMEVALUE(LEFT(Tides!C17,5))),TIMEVALUE(LEFT(Tides!C17,5)),"")</f>
        <v>0.41319444444444442</v>
      </c>
      <c r="E17" s="10">
        <f>COUNTIF(Tides!C17, "*PM*")</f>
        <v>0</v>
      </c>
      <c r="F17" s="59">
        <f t="shared" si="0"/>
        <v>0.41319444444444442</v>
      </c>
      <c r="G17" s="51">
        <f>IF(ISNUMBER(VALUE(LEFT(RIGHT(Tides!C17,6),4))),VALUE(LEFT(RIGHT(Tides!C17,6),4)),"")</f>
        <v>0.9</v>
      </c>
      <c r="H17" s="9">
        <f>IF(ISNUMBER(TIMEVALUE(LEFT(Tides!D17,5))),TIMEVALUE(LEFT(Tides!D17,5)),"")</f>
        <v>0.17708333333333334</v>
      </c>
      <c r="I17" s="10">
        <f>IF(ISNUMBER(VALUE(LEFT(RIGHT(Tides!D17,6),4))),VALUE(LEFT(RIGHT(Tides!D17,6),4)),"")</f>
        <v>4.3</v>
      </c>
      <c r="J17" s="9">
        <f>IF(ISNUMBER(TIMEVALUE(LEFT(Tides!E17,5))),TIMEVALUE(LEFT(Tides!E17,5)),"")</f>
        <v>0.43472222222222223</v>
      </c>
      <c r="K17" s="10">
        <f>COUNTIF(Tides!E17, "*PM*")</f>
        <v>1</v>
      </c>
      <c r="L17" s="59">
        <f t="shared" si="11"/>
        <v>0.93472222222222223</v>
      </c>
      <c r="M17" s="51">
        <f>IF(ISNUMBER(VALUE(LEFT(RIGHT(Tides!E17,6),4))),VALUE(LEFT(RIGHT(Tides!E17,6),4)),"")</f>
        <v>0.6</v>
      </c>
      <c r="N17" s="9" t="str">
        <f>IF(ISNUMBER(TIMEVALUE(LEFT(Tides!F17,5))),TIMEVALUE(LEFT(Tides!F17,5)),"")</f>
        <v/>
      </c>
      <c r="O17" s="9"/>
      <c r="P17" s="10" t="str">
        <f>IF(ISNUMBER(VALUE(LEFT(RIGHT(Tides!F17,6),4))),VALUE(LEFT(RIGHT(Tides!F17,6),4)),"")</f>
        <v/>
      </c>
      <c r="R17" s="36" t="str">
        <f t="shared" si="2"/>
        <v>Thu 14</v>
      </c>
      <c r="S17" s="22" t="str">
        <f t="shared" si="3"/>
        <v>1.5 hour</v>
      </c>
      <c r="T17" s="22">
        <f t="shared" si="5"/>
        <v>6.25E-2</v>
      </c>
      <c r="U17" s="22" t="str">
        <f t="shared" si="4"/>
        <v>1.5 hour</v>
      </c>
      <c r="V17" s="22">
        <f t="shared" si="6"/>
        <v>6.25E-2</v>
      </c>
      <c r="W17" s="22" t="str">
        <f>IF(ISTEXT(Tides!B17),Tides!B17,"")</f>
        <v>4:06 AM / 4.1 m</v>
      </c>
      <c r="X17" s="22" t="str">
        <f>IF(ISTEXT(Tides!C17),Tides!C17,"")</f>
        <v>9:55 AM / 0.9 m</v>
      </c>
      <c r="Y17" s="22" t="str">
        <f>IF(ISTEXT(Tides!D17),Tides!D17,"")</f>
        <v>4:15 PM / 4.3 m</v>
      </c>
      <c r="Z17" s="22" t="str">
        <f>IF(ISTEXT(Tides!E17),Tides!E17,"")</f>
        <v>10:26 PM / 0.6 m</v>
      </c>
      <c r="AA17" s="22" t="str">
        <f>IF(ISTEXT(Tides!F17),Tides!F17,"")</f>
        <v/>
      </c>
      <c r="AB17" s="60">
        <f t="shared" si="12"/>
        <v>0.35069444444444442</v>
      </c>
      <c r="AC17" s="61">
        <f t="shared" si="8"/>
        <v>0.47569444444444442</v>
      </c>
      <c r="AD17" s="60">
        <f t="shared" si="9"/>
        <v>0.87222222222222223</v>
      </c>
      <c r="AE17" s="64">
        <f t="shared" si="10"/>
        <v>0.99722222222222223</v>
      </c>
      <c r="AF17" s="37">
        <f>Tides!H17</f>
        <v>0.35972222222222222</v>
      </c>
      <c r="AG17" s="37">
        <f>Tides!I17</f>
        <v>0.66388888888888886</v>
      </c>
    </row>
    <row r="18" spans="1:33" ht="19.95" customHeight="1" x14ac:dyDescent="0.25">
      <c r="A18" s="8" t="str">
        <f>Tides!A18</f>
        <v>Fri 15</v>
      </c>
      <c r="B18" s="9">
        <f>IF(ISNUMBER(TIMEVALUE(LEFT(Tides!B18,5))),TIMEVALUE(LEFT(Tides!B18,5)),"")</f>
        <v>0.20486111111111113</v>
      </c>
      <c r="C18" s="10">
        <f>IF(ISNUMBER(VALUE(LEFT(RIGHT(Tides!B18,6),4))),VALUE(LEFT(RIGHT(Tides!B18,6),4)),"")</f>
        <v>4</v>
      </c>
      <c r="D18" s="9">
        <f>IF(ISNUMBER(TIMEVALUE(LEFT(Tides!C18,5))),TIMEVALUE(LEFT(Tides!C18,5)),"")</f>
        <v>0.4458333333333333</v>
      </c>
      <c r="E18" s="10">
        <f>COUNTIF(Tides!C18, "*PM*")</f>
        <v>0</v>
      </c>
      <c r="F18" s="59">
        <f t="shared" si="0"/>
        <v>0.4458333333333333</v>
      </c>
      <c r="G18" s="51">
        <f>IF(ISNUMBER(VALUE(LEFT(RIGHT(Tides!C18,6),4))),VALUE(LEFT(RIGHT(Tides!C18,6),4)),"")</f>
        <v>1.1000000000000001</v>
      </c>
      <c r="H18" s="9">
        <f>IF(ISNUMBER(TIMEVALUE(LEFT(Tides!D18,5))),TIMEVALUE(LEFT(Tides!D18,5)),"")</f>
        <v>0.21111111111111111</v>
      </c>
      <c r="I18" s="10">
        <f>IF(ISNUMBER(VALUE(LEFT(RIGHT(Tides!D18,6),4))),VALUE(LEFT(RIGHT(Tides!D18,6),4)),"")</f>
        <v>4.2</v>
      </c>
      <c r="J18" s="9">
        <f>IF(ISNUMBER(TIMEVALUE(LEFT(Tides!E18,5))),TIMEVALUE(LEFT(Tides!E18,5)),"")</f>
        <v>0.47083333333333338</v>
      </c>
      <c r="K18" s="10">
        <f>COUNTIF(Tides!E18, "*PM*")</f>
        <v>1</v>
      </c>
      <c r="L18" s="59">
        <f t="shared" si="11"/>
        <v>0.97083333333333344</v>
      </c>
      <c r="M18" s="51">
        <f>IF(ISNUMBER(VALUE(LEFT(RIGHT(Tides!E18,6),4))),VALUE(LEFT(RIGHT(Tides!E18,6),4)),"")</f>
        <v>0.8</v>
      </c>
      <c r="N18" s="9" t="str">
        <f>IF(ISNUMBER(TIMEVALUE(LEFT(Tides!F18,5))),TIMEVALUE(LEFT(Tides!F18,5)),"")</f>
        <v/>
      </c>
      <c r="O18" s="9"/>
      <c r="P18" s="10" t="str">
        <f>IF(ISNUMBER(VALUE(LEFT(RIGHT(Tides!F18,6),4))),VALUE(LEFT(RIGHT(Tides!F18,6),4)),"")</f>
        <v/>
      </c>
      <c r="R18" s="36" t="str">
        <f t="shared" si="2"/>
        <v>Fri 15</v>
      </c>
      <c r="S18" s="22" t="str">
        <f t="shared" si="3"/>
        <v>1.5 hour</v>
      </c>
      <c r="T18" s="22">
        <f t="shared" si="5"/>
        <v>6.25E-2</v>
      </c>
      <c r="U18" s="22" t="str">
        <f t="shared" si="4"/>
        <v>1.5 hour</v>
      </c>
      <c r="V18" s="22">
        <f t="shared" si="6"/>
        <v>6.25E-2</v>
      </c>
      <c r="W18" s="22" t="str">
        <f>IF(ISTEXT(Tides!B18),Tides!B18,"")</f>
        <v>4:55 AM / 4.0 m</v>
      </c>
      <c r="X18" s="22" t="str">
        <f>IF(ISTEXT(Tides!C18),Tides!C18,"")</f>
        <v>10:42 AM / 1.1 m</v>
      </c>
      <c r="Y18" s="22" t="str">
        <f>IF(ISTEXT(Tides!D18),Tides!D18,"")</f>
        <v>5:04 PM / 4.2 m</v>
      </c>
      <c r="Z18" s="22" t="str">
        <f>IF(ISTEXT(Tides!E18),Tides!E18,"")</f>
        <v>11:18 PM / 0.8 m</v>
      </c>
      <c r="AA18" s="22" t="str">
        <f>IF(ISTEXT(Tides!F18),Tides!F18,"")</f>
        <v/>
      </c>
      <c r="AB18" s="60">
        <f t="shared" si="12"/>
        <v>0.3833333333333333</v>
      </c>
      <c r="AC18" s="61">
        <f t="shared" si="8"/>
        <v>0.5083333333333333</v>
      </c>
      <c r="AD18" s="60">
        <f t="shared" si="9"/>
        <v>0.90833333333333344</v>
      </c>
      <c r="AE18" s="64">
        <f t="shared" si="10"/>
        <v>1.0333333333333334</v>
      </c>
      <c r="AF18" s="37">
        <f>Tides!H18</f>
        <v>0.35902777777777778</v>
      </c>
      <c r="AG18" s="37">
        <f>Tides!I18</f>
        <v>0.66527777777777775</v>
      </c>
    </row>
    <row r="19" spans="1:33" ht="19.95" customHeight="1" x14ac:dyDescent="0.25">
      <c r="A19" s="8" t="str">
        <f>Tides!A19</f>
        <v>Sat 16</v>
      </c>
      <c r="B19" s="9">
        <f>IF(ISNUMBER(TIMEVALUE(LEFT(Tides!B19,5))),TIMEVALUE(LEFT(Tides!B19,5)),"")</f>
        <v>0.24236111111111111</v>
      </c>
      <c r="C19" s="10">
        <f>IF(ISNUMBER(VALUE(LEFT(RIGHT(Tides!B19,6),4))),VALUE(LEFT(RIGHT(Tides!B19,6),4)),"")</f>
        <v>3.8</v>
      </c>
      <c r="D19" s="9">
        <f>IF(ISNUMBER(TIMEVALUE(LEFT(Tides!C19,5))),TIMEVALUE(LEFT(Tides!C19,5)),"")</f>
        <v>0.4826388888888889</v>
      </c>
      <c r="E19" s="10">
        <f>COUNTIF(Tides!C19, "*PM*")</f>
        <v>0</v>
      </c>
      <c r="F19" s="59">
        <f t="shared" si="0"/>
        <v>0.4826388888888889</v>
      </c>
      <c r="G19" s="51">
        <f>IF(ISNUMBER(VALUE(LEFT(RIGHT(Tides!C19,6),4))),VALUE(LEFT(RIGHT(Tides!C19,6),4)),"")</f>
        <v>1.3</v>
      </c>
      <c r="H19" s="9">
        <f>IF(ISNUMBER(TIMEVALUE(LEFT(Tides!D19,5))),TIMEVALUE(LEFT(Tides!D19,5)),"")</f>
        <v>0.25069444444444444</v>
      </c>
      <c r="I19" s="10">
        <f>IF(ISNUMBER(VALUE(LEFT(RIGHT(Tides!D19,6),4))),VALUE(LEFT(RIGHT(Tides!D19,6),4)),"")</f>
        <v>4</v>
      </c>
      <c r="J19" s="9" t="str">
        <f>IF(ISNUMBER(TIMEVALUE(LEFT(Tides!E19,5))),TIMEVALUE(LEFT(Tides!E19,5)),"")</f>
        <v/>
      </c>
      <c r="K19" s="10">
        <f>COUNTIF(Tides!E19, "*PM*")</f>
        <v>0</v>
      </c>
      <c r="L19" s="59" t="str">
        <f t="shared" si="11"/>
        <v/>
      </c>
      <c r="M19" s="51" t="str">
        <f>IF(ISNUMBER(VALUE(LEFT(RIGHT(Tides!E19,6),4))),VALUE(LEFT(RIGHT(Tides!E19,6),4)),"")</f>
        <v/>
      </c>
      <c r="N19" s="9" t="str">
        <f>IF(ISNUMBER(TIMEVALUE(LEFT(Tides!F19,5))),TIMEVALUE(LEFT(Tides!F19,5)),"")</f>
        <v/>
      </c>
      <c r="O19" s="9"/>
      <c r="P19" s="10" t="str">
        <f>IF(ISNUMBER(VALUE(LEFT(RIGHT(Tides!F19,6),4))),VALUE(LEFT(RIGHT(Tides!F19,6),4)),"")</f>
        <v/>
      </c>
      <c r="R19" s="36" t="str">
        <f t="shared" si="2"/>
        <v>Sat 16</v>
      </c>
      <c r="S19" s="22" t="str">
        <f t="shared" si="3"/>
        <v>1.0 hour</v>
      </c>
      <c r="T19" s="22">
        <f t="shared" si="5"/>
        <v>4.1666666666666699E-2</v>
      </c>
      <c r="U19" s="22" t="str">
        <f t="shared" si="4"/>
        <v>No Restriction</v>
      </c>
      <c r="V19" s="22">
        <f t="shared" si="6"/>
        <v>0</v>
      </c>
      <c r="W19" s="22" t="str">
        <f>IF(ISTEXT(Tides!B19),Tides!B19,"")</f>
        <v>5:49 AM / 3.8 m</v>
      </c>
      <c r="X19" s="22" t="str">
        <f>IF(ISTEXT(Tides!C19),Tides!C19,"")</f>
        <v>11:35 AM / 1.3 m</v>
      </c>
      <c r="Y19" s="22" t="str">
        <f>IF(ISTEXT(Tides!D19),Tides!D19,"")</f>
        <v>6:01 PM / 4.0 m</v>
      </c>
      <c r="Z19" s="22" t="str">
        <f>IF(ISTEXT(Tides!E19),Tides!E19,"")</f>
        <v/>
      </c>
      <c r="AA19" s="22" t="str">
        <f>IF(ISTEXT(Tides!F19),Tides!F19,"")</f>
        <v/>
      </c>
      <c r="AB19" s="60">
        <f t="shared" ref="AB19:AB20" si="13">IF(T19&gt;0,F19-T19,"")</f>
        <v>0.44097222222222221</v>
      </c>
      <c r="AC19" s="61">
        <f t="shared" si="8"/>
        <v>0.52430555555555558</v>
      </c>
      <c r="AD19" s="60" t="str">
        <f t="shared" si="9"/>
        <v/>
      </c>
      <c r="AE19" s="64" t="str">
        <f t="shared" si="10"/>
        <v/>
      </c>
      <c r="AF19" s="37">
        <f>Tides!H19</f>
        <v>0.3576388888888889</v>
      </c>
      <c r="AG19" s="37">
        <f>Tides!I19</f>
        <v>0.66666666666666663</v>
      </c>
    </row>
    <row r="20" spans="1:33" ht="19.95" customHeight="1" x14ac:dyDescent="0.25">
      <c r="A20" s="8" t="str">
        <f>Tides!A20</f>
        <v>Sun 17</v>
      </c>
      <c r="B20" s="9" t="str">
        <f>IF(ISNUMBER(TIMEVALUE(LEFT(Tides!B20,5))),TIMEVALUE(LEFT(Tides!B20,5)),"")</f>
        <v/>
      </c>
      <c r="C20" s="10" t="str">
        <f>IF(ISNUMBER(VALUE(LEFT(RIGHT(Tides!B20,6),4))),VALUE(LEFT(RIGHT(Tides!B20,6),4)),"")</f>
        <v/>
      </c>
      <c r="D20" s="9">
        <f>IF(ISNUMBER(TIMEVALUE(LEFT(Tides!C20,5))),TIMEVALUE(LEFT(Tides!C20,5)),"")</f>
        <v>0.51111111111111118</v>
      </c>
      <c r="E20" s="10">
        <f>COUNTIF(Tides!C20, "*PM*")</f>
        <v>0</v>
      </c>
      <c r="F20" s="59">
        <f t="shared" si="0"/>
        <v>0.51111111111111118</v>
      </c>
      <c r="G20" s="51">
        <f>IF(ISNUMBER(VALUE(LEFT(RIGHT(Tides!C20,6),4))),VALUE(LEFT(RIGHT(Tides!C20,6),4)),"")</f>
        <v>1</v>
      </c>
      <c r="H20" s="9">
        <f>IF(ISNUMBER(TIMEVALUE(LEFT(Tides!D20,5))),TIMEVALUE(LEFT(Tides!D20,5)),"")</f>
        <v>0.28541666666666665</v>
      </c>
      <c r="I20" s="10">
        <f>IF(ISNUMBER(VALUE(LEFT(RIGHT(Tides!D20,6),4))),VALUE(LEFT(RIGHT(Tides!D20,6),4)),"")</f>
        <v>3.7</v>
      </c>
      <c r="J20" s="9">
        <f>IF(ISNUMBER(TIMEVALUE(LEFT(Tides!E20,5))),TIMEVALUE(LEFT(Tides!E20,5)),"")</f>
        <v>0.52638888888888891</v>
      </c>
      <c r="K20" s="10">
        <f>COUNTIF(Tides!E20, "*PM*")</f>
        <v>1</v>
      </c>
      <c r="L20" s="59">
        <f t="shared" si="11"/>
        <v>1.026388888888889</v>
      </c>
      <c r="M20" s="51">
        <f>IF(ISNUMBER(VALUE(LEFT(RIGHT(Tides!E20,6),4))),VALUE(LEFT(RIGHT(Tides!E20,6),4)),"")</f>
        <v>1.5</v>
      </c>
      <c r="N20" s="9">
        <f>IF(ISNUMBER(TIMEVALUE(LEFT(Tides!F20,5))),TIMEVALUE(LEFT(Tides!F20,5)),"")</f>
        <v>0.29583333333333334</v>
      </c>
      <c r="O20" s="9"/>
      <c r="P20" s="10">
        <f>IF(ISNUMBER(VALUE(LEFT(RIGHT(Tides!F20,6),4))),VALUE(LEFT(RIGHT(Tides!F20,6),4)),"")</f>
        <v>3.8</v>
      </c>
      <c r="R20" s="36" t="str">
        <f t="shared" si="2"/>
        <v>Sun 17</v>
      </c>
      <c r="S20" s="22" t="str">
        <f t="shared" si="3"/>
        <v>1.5 hour</v>
      </c>
      <c r="T20" s="22">
        <f t="shared" si="5"/>
        <v>6.25E-2</v>
      </c>
      <c r="U20" s="22" t="str">
        <f t="shared" si="4"/>
        <v>No Restriction</v>
      </c>
      <c r="V20" s="22">
        <f t="shared" si="6"/>
        <v>0</v>
      </c>
      <c r="W20" s="22" t="str">
        <f>IF(ISTEXT(Tides!B20),Tides!B20,"")</f>
        <v/>
      </c>
      <c r="X20" s="22" t="str">
        <f>IF(ISTEXT(Tides!C20),Tides!C20,"")</f>
        <v>12:16 AM / 1.0 m</v>
      </c>
      <c r="Y20" s="22" t="str">
        <f>IF(ISTEXT(Tides!D20),Tides!D20,"")</f>
        <v>6:51 AM / 3.7 m</v>
      </c>
      <c r="Z20" s="22" t="str">
        <f>IF(ISTEXT(Tides!E20),Tides!E20,"")</f>
        <v>12:38 PM / 1.5 m</v>
      </c>
      <c r="AA20" s="22" t="str">
        <f>IF(ISTEXT(Tides!F20),Tides!F20,"")</f>
        <v>7:06 PM / 3.8 m</v>
      </c>
      <c r="AB20" s="60">
        <f t="shared" si="13"/>
        <v>0.44861111111111118</v>
      </c>
      <c r="AC20" s="61">
        <f t="shared" si="8"/>
        <v>0.57361111111111118</v>
      </c>
      <c r="AD20" s="60" t="str">
        <f t="shared" si="9"/>
        <v/>
      </c>
      <c r="AE20" s="64" t="str">
        <f t="shared" si="10"/>
        <v/>
      </c>
      <c r="AF20" s="37">
        <f>Tides!H20</f>
        <v>0.35694444444444445</v>
      </c>
      <c r="AG20" s="37">
        <f>Tides!I20</f>
        <v>0.66805555555555562</v>
      </c>
    </row>
    <row r="21" spans="1:33" ht="19.95" customHeight="1" x14ac:dyDescent="0.25">
      <c r="A21" s="8" t="str">
        <f>Tides!A21</f>
        <v>Mon 18</v>
      </c>
      <c r="B21" s="9" t="str">
        <f>IF(ISNUMBER(TIMEVALUE(LEFT(Tides!B21,5))),TIMEVALUE(LEFT(Tides!B21,5)),"")</f>
        <v/>
      </c>
      <c r="C21" s="10" t="str">
        <f>IF(ISNUMBER(VALUE(LEFT(RIGHT(Tides!B21,6),4))),VALUE(LEFT(RIGHT(Tides!B21,6),4)),"")</f>
        <v/>
      </c>
      <c r="D21" s="9">
        <f>IF(ISNUMBER(TIMEVALUE(LEFT(Tides!C21,5))),TIMEVALUE(LEFT(Tides!C21,5)),"")</f>
        <v>5.9027777777777783E-2</v>
      </c>
      <c r="E21" s="10">
        <f>COUNTIF(Tides!C21, "*PM*")</f>
        <v>0</v>
      </c>
      <c r="F21" s="59">
        <f>IF(ISNUMBER(TIMEVALUE(LEFT(Tides!C21,5))),TIMEVALUE(LEFT(Tides!C21,5)),"")</f>
        <v>5.9027777777777783E-2</v>
      </c>
      <c r="G21" s="51">
        <f>IF(ISNUMBER(VALUE(LEFT(RIGHT(Tides!C21,6),4))),VALUE(LEFT(RIGHT(Tides!C21,6),4)),"")</f>
        <v>1.2</v>
      </c>
      <c r="H21" s="9">
        <f>IF(ISNUMBER(TIMEVALUE(LEFT(Tides!D21,5))),TIMEVALUE(LEFT(Tides!D21,5)),"")</f>
        <v>0.33263888888888887</v>
      </c>
      <c r="I21" s="10">
        <f>IF(ISNUMBER(VALUE(LEFT(RIGHT(Tides!D21,6),4))),VALUE(LEFT(RIGHT(Tides!D21,6),4)),"")</f>
        <v>3.6</v>
      </c>
      <c r="J21" s="9">
        <f>IF(ISNUMBER(TIMEVALUE(LEFT(Tides!E21,5))),TIMEVALUE(LEFT(Tides!E21,5)),"")</f>
        <v>7.9861111111111105E-2</v>
      </c>
      <c r="K21" s="10">
        <f>COUNTIF(Tides!E21, "*PM*")</f>
        <v>1</v>
      </c>
      <c r="L21" s="59">
        <f t="shared" si="11"/>
        <v>0.57986111111111116</v>
      </c>
      <c r="M21" s="51">
        <f>IF(ISNUMBER(VALUE(LEFT(RIGHT(Tides!E21,6),4))),VALUE(LEFT(RIGHT(Tides!E21,6),4)),"")</f>
        <v>1.5</v>
      </c>
      <c r="N21" s="9">
        <f>IF(ISNUMBER(TIMEVALUE(LEFT(Tides!F21,5))),TIMEVALUE(LEFT(Tides!F21,5)),"")</f>
        <v>0.34652777777777777</v>
      </c>
      <c r="O21" s="9"/>
      <c r="P21" s="10">
        <f>IF(ISNUMBER(VALUE(LEFT(RIGHT(Tides!F21,6),4))),VALUE(LEFT(RIGHT(Tides!F21,6),4)),"")</f>
        <v>3.7</v>
      </c>
      <c r="R21" s="36" t="str">
        <f t="shared" si="2"/>
        <v>Mon 18</v>
      </c>
      <c r="S21" s="22" t="str">
        <f t="shared" si="3"/>
        <v>1.5 hour</v>
      </c>
      <c r="T21" s="22">
        <f t="shared" si="5"/>
        <v>6.25E-2</v>
      </c>
      <c r="U21" s="22" t="str">
        <f t="shared" si="4"/>
        <v>No Restriction</v>
      </c>
      <c r="V21" s="22">
        <f t="shared" si="6"/>
        <v>0</v>
      </c>
      <c r="W21" s="22" t="str">
        <f>IF(ISTEXT(Tides!B21),Tides!B21,"")</f>
        <v/>
      </c>
      <c r="X21" s="22" t="str">
        <f>IF(ISTEXT(Tides!C21),Tides!C21,"")</f>
        <v>1:25 AM / 1.2 m</v>
      </c>
      <c r="Y21" s="22" t="str">
        <f>IF(ISTEXT(Tides!D21),Tides!D21,"")</f>
        <v>7:59 AM / 3.6 m</v>
      </c>
      <c r="Z21" s="22" t="str">
        <f>IF(ISTEXT(Tides!E21),Tides!E21,"")</f>
        <v>1:55 PM / 1.5 m</v>
      </c>
      <c r="AA21" s="22" t="str">
        <f>IF(ISTEXT(Tides!F21),Tides!F21,"")</f>
        <v>8:19 PM / 3.7 m</v>
      </c>
      <c r="AB21" s="60">
        <f t="shared" si="12"/>
        <v>0</v>
      </c>
      <c r="AC21" s="61">
        <f t="shared" si="8"/>
        <v>0.12152777777777779</v>
      </c>
      <c r="AD21" s="60" t="str">
        <f t="shared" si="9"/>
        <v/>
      </c>
      <c r="AE21" s="64" t="str">
        <f t="shared" si="10"/>
        <v/>
      </c>
      <c r="AF21" s="37">
        <f>Tides!H21</f>
        <v>0.35625000000000001</v>
      </c>
      <c r="AG21" s="37">
        <f>Tides!I21</f>
        <v>0.6694444444444444</v>
      </c>
    </row>
    <row r="22" spans="1:33" ht="19.95" customHeight="1" x14ac:dyDescent="0.25">
      <c r="A22" s="8" t="str">
        <f>Tides!A22</f>
        <v>Tue 19</v>
      </c>
      <c r="B22" s="9" t="str">
        <f>IF(ISNUMBER(TIMEVALUE(LEFT(Tides!B22,5))),TIMEVALUE(LEFT(Tides!B22,5)),"")</f>
        <v/>
      </c>
      <c r="C22" s="10" t="str">
        <f>IF(ISNUMBER(VALUE(LEFT(RIGHT(Tides!B22,6),4))),VALUE(LEFT(RIGHT(Tides!B22,6),4)),"")</f>
        <v/>
      </c>
      <c r="D22" s="9">
        <f>IF(ISNUMBER(TIMEVALUE(LEFT(Tides!C22,5))),TIMEVALUE(LEFT(Tides!C22,5)),"")</f>
        <v>0.1125</v>
      </c>
      <c r="E22" s="10">
        <f>COUNTIF(Tides!C22, "*PM*")</f>
        <v>0</v>
      </c>
      <c r="F22" s="59">
        <f>IF(ISNUMBER(TIMEVALUE(LEFT(Tides!C22,5))),TIMEVALUE(LEFT(Tides!C22,5)),"")</f>
        <v>0.1125</v>
      </c>
      <c r="G22" s="51">
        <f>IF(ISNUMBER(VALUE(LEFT(RIGHT(Tides!C22,6),4))),VALUE(LEFT(RIGHT(Tides!C22,6),4)),"")</f>
        <v>1.3</v>
      </c>
      <c r="H22" s="9">
        <f>IF(ISNUMBER(TIMEVALUE(LEFT(Tides!D22,5))),TIMEVALUE(LEFT(Tides!D22,5)),"")</f>
        <v>0.38263888888888892</v>
      </c>
      <c r="I22" s="10">
        <f>IF(ISNUMBER(VALUE(LEFT(RIGHT(Tides!D22,6),4))),VALUE(LEFT(RIGHT(Tides!D22,6),4)),"")</f>
        <v>3.6</v>
      </c>
      <c r="J22" s="9">
        <f>IF(ISNUMBER(TIMEVALUE(LEFT(Tides!E22,5))),TIMEVALUE(LEFT(Tides!E22,5)),"")</f>
        <v>0.13680555555555554</v>
      </c>
      <c r="K22" s="10">
        <f>COUNTIF(Tides!E22, "*PM*")</f>
        <v>1</v>
      </c>
      <c r="L22" s="59">
        <f t="shared" si="11"/>
        <v>0.63680555555555551</v>
      </c>
      <c r="M22" s="51">
        <f>IF(ISNUMBER(VALUE(LEFT(RIGHT(Tides!E22,6),4))),VALUE(LEFT(RIGHT(Tides!E22,6),4)),"")</f>
        <v>1.5</v>
      </c>
      <c r="N22" s="9">
        <f>IF(ISNUMBER(TIMEVALUE(LEFT(Tides!F22,5))),TIMEVALUE(LEFT(Tides!F22,5)),"")</f>
        <v>0.39930555555555558</v>
      </c>
      <c r="O22" s="9"/>
      <c r="P22" s="10">
        <f>IF(ISNUMBER(VALUE(LEFT(RIGHT(Tides!F22,6),4))),VALUE(LEFT(RIGHT(Tides!F22,6),4)),"")</f>
        <v>3.7</v>
      </c>
      <c r="R22" s="36" t="str">
        <f t="shared" si="2"/>
        <v>Tue 19</v>
      </c>
      <c r="S22" s="22" t="str">
        <f t="shared" si="3"/>
        <v>1.0 hour</v>
      </c>
      <c r="T22" s="22">
        <f t="shared" si="5"/>
        <v>4.1666666666666699E-2</v>
      </c>
      <c r="U22" s="22" t="str">
        <f t="shared" si="4"/>
        <v>No Restriction</v>
      </c>
      <c r="V22" s="22">
        <f t="shared" si="6"/>
        <v>0</v>
      </c>
      <c r="W22" s="22" t="str">
        <f>IF(ISTEXT(Tides!B22),Tides!B22,"")</f>
        <v/>
      </c>
      <c r="X22" s="22" t="str">
        <f>IF(ISTEXT(Tides!C22),Tides!C22,"")</f>
        <v>2:42 AM / 1.3 m</v>
      </c>
      <c r="Y22" s="22" t="str">
        <f>IF(ISTEXT(Tides!D22),Tides!D22,"")</f>
        <v>9:11 AM / 3.6 m</v>
      </c>
      <c r="Z22" s="22" t="str">
        <f>IF(ISTEXT(Tides!E22),Tides!E22,"")</f>
        <v>3:17 PM / 1.5 m</v>
      </c>
      <c r="AA22" s="22" t="str">
        <f>IF(ISTEXT(Tides!F22),Tides!F22,"")</f>
        <v>9:35 PM / 3.7 m</v>
      </c>
      <c r="AB22" s="60">
        <f t="shared" si="12"/>
        <v>7.0833333333333331E-2</v>
      </c>
      <c r="AC22" s="61">
        <f t="shared" si="8"/>
        <v>0.1541666666666667</v>
      </c>
      <c r="AD22" s="60" t="str">
        <f t="shared" si="9"/>
        <v/>
      </c>
      <c r="AE22" s="64" t="str">
        <f t="shared" si="10"/>
        <v/>
      </c>
      <c r="AF22" s="37">
        <f>Tides!H22</f>
        <v>0.35486111111111113</v>
      </c>
      <c r="AG22" s="37">
        <f>Tides!I22</f>
        <v>0.67083333333333339</v>
      </c>
    </row>
    <row r="23" spans="1:33" ht="19.95" customHeight="1" x14ac:dyDescent="0.25">
      <c r="A23" s="8" t="str">
        <f>Tides!A23</f>
        <v>Wed 20</v>
      </c>
      <c r="B23" s="9" t="str">
        <f>IF(ISNUMBER(TIMEVALUE(LEFT(Tides!B23,5))),TIMEVALUE(LEFT(Tides!B23,5)),"")</f>
        <v/>
      </c>
      <c r="C23" s="10" t="str">
        <f>IF(ISNUMBER(VALUE(LEFT(RIGHT(Tides!B23,6),4))),VALUE(LEFT(RIGHT(Tides!B23,6),4)),"")</f>
        <v/>
      </c>
      <c r="D23" s="9">
        <f>IF(ISNUMBER(TIMEVALUE(LEFT(Tides!C23,5))),TIMEVALUE(LEFT(Tides!C23,5)),"")</f>
        <v>0.16388888888888889</v>
      </c>
      <c r="E23" s="10">
        <f>COUNTIF(Tides!C23, "*PM*")</f>
        <v>0</v>
      </c>
      <c r="F23" s="59">
        <f>IF(ISNUMBER(TIMEVALUE(LEFT(Tides!C23,5))),TIMEVALUE(LEFT(Tides!C23,5)),"")</f>
        <v>0.16388888888888889</v>
      </c>
      <c r="G23" s="51">
        <f>IF(ISNUMBER(VALUE(LEFT(RIGHT(Tides!C23,6),4))),VALUE(LEFT(RIGHT(Tides!C23,6),4)),"")</f>
        <v>1.2</v>
      </c>
      <c r="H23" s="9">
        <f>IF(ISNUMBER(TIMEVALUE(LEFT(Tides!D23,5))),TIMEVALUE(LEFT(Tides!D23,5)),"")</f>
        <v>0.42986111111111108</v>
      </c>
      <c r="I23" s="10">
        <f>IF(ISNUMBER(VALUE(LEFT(RIGHT(Tides!D23,6),4))),VALUE(LEFT(RIGHT(Tides!D23,6),4)),"")</f>
        <v>3.7</v>
      </c>
      <c r="J23" s="9">
        <f>IF(ISNUMBER(TIMEVALUE(LEFT(Tides!E23,5))),TIMEVALUE(LEFT(Tides!E23,5)),"")</f>
        <v>0.18680555555555556</v>
      </c>
      <c r="K23" s="10">
        <f>COUNTIF(Tides!E23, "*PM*")</f>
        <v>1</v>
      </c>
      <c r="L23" s="59">
        <f t="shared" si="11"/>
        <v>0.68680555555555556</v>
      </c>
      <c r="M23" s="51">
        <f>IF(ISNUMBER(VALUE(LEFT(RIGHT(Tides!E23,6),4))),VALUE(LEFT(RIGHT(Tides!E23,6),4)),"")</f>
        <v>1.3</v>
      </c>
      <c r="N23" s="9">
        <f>IF(ISNUMBER(TIMEVALUE(LEFT(Tides!F23,5))),TIMEVALUE(LEFT(Tides!F23,5)),"")</f>
        <v>0.44861111111111113</v>
      </c>
      <c r="O23" s="9"/>
      <c r="P23" s="10">
        <f>IF(ISNUMBER(VALUE(LEFT(RIGHT(Tides!F23,6),4))),VALUE(LEFT(RIGHT(Tides!F23,6),4)),"")</f>
        <v>3.8</v>
      </c>
      <c r="R23" s="36" t="str">
        <f t="shared" si="2"/>
        <v>Wed 20</v>
      </c>
      <c r="S23" s="22" t="str">
        <f t="shared" si="3"/>
        <v>1.5 hour</v>
      </c>
      <c r="T23" s="22">
        <f>IF(OR(G23&gt;1.3,ISNUMBER(G23)=FALSE),0,IF(G23&gt;1.2,0.0416666666666667,IF(G23&gt;0.5,0.0625,0.0833333333333333)))</f>
        <v>6.25E-2</v>
      </c>
      <c r="U23" s="22" t="str">
        <f t="shared" si="4"/>
        <v>1.0 hour</v>
      </c>
      <c r="V23" s="22">
        <f t="shared" si="6"/>
        <v>4.1666666666666699E-2</v>
      </c>
      <c r="W23" s="22" t="str">
        <f>IF(ISTEXT(Tides!B23),Tides!B23,"")</f>
        <v/>
      </c>
      <c r="X23" s="22" t="str">
        <f>IF(ISTEXT(Tides!C23),Tides!C23,"")</f>
        <v>3:56 AM / 1.2 m</v>
      </c>
      <c r="Y23" s="22" t="str">
        <f>IF(ISTEXT(Tides!D23),Tides!D23,"")</f>
        <v>10:19 AM / 3.7 m</v>
      </c>
      <c r="Z23" s="22" t="str">
        <f>IF(ISTEXT(Tides!E23),Tides!E23,"")</f>
        <v>4:29 PM / 1.3 m</v>
      </c>
      <c r="AA23" s="22" t="str">
        <f>IF(ISTEXT(Tides!F23),Tides!F23,"")</f>
        <v>10:46 PM / 3.8 m</v>
      </c>
      <c r="AB23" s="60">
        <f t="shared" si="12"/>
        <v>0.10138888888888889</v>
      </c>
      <c r="AC23" s="61">
        <f t="shared" si="8"/>
        <v>0.22638888888888889</v>
      </c>
      <c r="AD23" s="60">
        <f t="shared" si="9"/>
        <v>0.64513888888888882</v>
      </c>
      <c r="AE23" s="64">
        <f t="shared" si="10"/>
        <v>0.7284722222222223</v>
      </c>
      <c r="AF23" s="37">
        <f>Tides!H23</f>
        <v>0.35416666666666669</v>
      </c>
      <c r="AG23" s="37">
        <f>Tides!I23</f>
        <v>0.67222222222222217</v>
      </c>
    </row>
    <row r="24" spans="1:33" ht="19.95" customHeight="1" x14ac:dyDescent="0.25">
      <c r="A24" s="8" t="str">
        <f>Tides!A24</f>
        <v>Thu 21</v>
      </c>
      <c r="B24" s="9" t="str">
        <f>IF(ISNUMBER(TIMEVALUE(LEFT(Tides!B24,5))),TIMEVALUE(LEFT(Tides!B24,5)),"")</f>
        <v/>
      </c>
      <c r="C24" s="10" t="str">
        <f>IF(ISNUMBER(VALUE(LEFT(RIGHT(Tides!B24,6),4))),VALUE(LEFT(RIGHT(Tides!B24,6),4)),"")</f>
        <v/>
      </c>
      <c r="D24" s="9">
        <f>IF(ISNUMBER(TIMEVALUE(LEFT(Tides!C24,5))),TIMEVALUE(LEFT(Tides!C24,5)),"")</f>
        <v>0.20694444444444446</v>
      </c>
      <c r="E24" s="10">
        <f>COUNTIF(Tides!C24, "*PM*")</f>
        <v>0</v>
      </c>
      <c r="F24" s="59">
        <f>IF(ISNUMBER(TIMEVALUE(LEFT(Tides!C24,5))),TIMEVALUE(LEFT(Tides!C24,5)),"")</f>
        <v>0.20694444444444446</v>
      </c>
      <c r="G24" s="51">
        <f>IF(ISNUMBER(VALUE(LEFT(RIGHT(Tides!C24,6),4))),VALUE(LEFT(RIGHT(Tides!C24,6),4)),"")</f>
        <v>1.1000000000000001</v>
      </c>
      <c r="H24" s="9">
        <f>IF(ISNUMBER(TIMEVALUE(LEFT(Tides!D24,5))),TIMEVALUE(LEFT(Tides!D24,5)),"")</f>
        <v>0.47083333333333338</v>
      </c>
      <c r="I24" s="10">
        <f>IF(ISNUMBER(VALUE(LEFT(RIGHT(Tides!D24,6),4))),VALUE(LEFT(RIGHT(Tides!D24,6),4)),"")</f>
        <v>3.9</v>
      </c>
      <c r="J24" s="9">
        <f>IF(ISNUMBER(TIMEVALUE(LEFT(Tides!E24,5))),TIMEVALUE(LEFT(Tides!E24,5)),"")</f>
        <v>0.22777777777777777</v>
      </c>
      <c r="K24" s="10">
        <f>COUNTIF(Tides!E24, "*PM*")</f>
        <v>1</v>
      </c>
      <c r="L24" s="59">
        <f t="shared" si="11"/>
        <v>0.72777777777777775</v>
      </c>
      <c r="M24" s="51">
        <f>IF(ISNUMBER(VALUE(LEFT(RIGHT(Tides!E24,6),4))),VALUE(LEFT(RIGHT(Tides!E24,6),4)),"")</f>
        <v>1.1000000000000001</v>
      </c>
      <c r="N24" s="9">
        <f>IF(ISNUMBER(TIMEVALUE(LEFT(Tides!F24,5))),TIMEVALUE(LEFT(Tides!F24,5)),"")</f>
        <v>0.4916666666666667</v>
      </c>
      <c r="O24" s="9"/>
      <c r="P24" s="10">
        <f>IF(ISNUMBER(VALUE(LEFT(RIGHT(Tides!F24,6),4))),VALUE(LEFT(RIGHT(Tides!F24,6),4)),"")</f>
        <v>3.9</v>
      </c>
      <c r="R24" s="36" t="str">
        <f t="shared" si="2"/>
        <v>Thu 21</v>
      </c>
      <c r="S24" s="22" t="str">
        <f t="shared" si="3"/>
        <v>1.5 hour</v>
      </c>
      <c r="T24" s="22">
        <f t="shared" ref="T24:T33" si="14">IF(OR(G24&gt;1.3,ISNUMBER(G24)=FALSE),0,IF(G24&gt;1.2,0.0416666666666667,IF(G24&gt;0.5,0.0625,0.0833333333333333)))</f>
        <v>6.25E-2</v>
      </c>
      <c r="U24" s="22" t="str">
        <f t="shared" si="4"/>
        <v>1.5 hour</v>
      </c>
      <c r="V24" s="22">
        <f t="shared" si="6"/>
        <v>6.25E-2</v>
      </c>
      <c r="W24" s="22" t="str">
        <f>IF(ISTEXT(Tides!B24),Tides!B24,"")</f>
        <v/>
      </c>
      <c r="X24" s="22" t="str">
        <f>IF(ISTEXT(Tides!C24),Tides!C24,"")</f>
        <v>4:58 AM / 1.1 m</v>
      </c>
      <c r="Y24" s="22" t="str">
        <f>IF(ISTEXT(Tides!D24),Tides!D24,"")</f>
        <v>11:18 AM / 3.9 m</v>
      </c>
      <c r="Z24" s="22" t="str">
        <f>IF(ISTEXT(Tides!E24),Tides!E24,"")</f>
        <v>5:28 PM / 1.1 m</v>
      </c>
      <c r="AA24" s="22" t="str">
        <f>IF(ISTEXT(Tides!F24),Tides!F24,"")</f>
        <v>11:48 PM / 3.9 m</v>
      </c>
      <c r="AB24" s="60">
        <f t="shared" si="12"/>
        <v>0.14444444444444446</v>
      </c>
      <c r="AC24" s="61">
        <f t="shared" si="8"/>
        <v>0.26944444444444449</v>
      </c>
      <c r="AD24" s="60">
        <f t="shared" si="9"/>
        <v>0.66527777777777775</v>
      </c>
      <c r="AE24" s="64">
        <f t="shared" si="10"/>
        <v>0.79027777777777775</v>
      </c>
      <c r="AF24" s="37">
        <f>Tides!H24</f>
        <v>0.3527777777777778</v>
      </c>
      <c r="AG24" s="37">
        <f>Tides!I24</f>
        <v>0.67361111111111116</v>
      </c>
    </row>
    <row r="25" spans="1:33" ht="19.95" customHeight="1" x14ac:dyDescent="0.25">
      <c r="A25" s="8" t="str">
        <f>Tides!A25</f>
        <v>Fri 22</v>
      </c>
      <c r="B25" s="9" t="str">
        <f>IF(ISNUMBER(TIMEVALUE(LEFT(Tides!B25,5))),TIMEVALUE(LEFT(Tides!B25,5)),"")</f>
        <v/>
      </c>
      <c r="C25" s="10" t="str">
        <f>IF(ISNUMBER(VALUE(LEFT(RIGHT(Tides!B25,6),4))),VALUE(LEFT(RIGHT(Tides!B25,6),4)),"")</f>
        <v/>
      </c>
      <c r="D25" s="9">
        <f>IF(ISNUMBER(TIMEVALUE(LEFT(Tides!C25,5))),TIMEVALUE(LEFT(Tides!C25,5)),"")</f>
        <v>0.24305555555555555</v>
      </c>
      <c r="E25" s="10">
        <f>COUNTIF(Tides!C25, "*PM*")</f>
        <v>0</v>
      </c>
      <c r="F25" s="59">
        <f>IF(ISNUMBER(TIMEVALUE(LEFT(Tides!C25,5))),TIMEVALUE(LEFT(Tides!C25,5)),"")</f>
        <v>0.24305555555555555</v>
      </c>
      <c r="G25" s="51">
        <f>IF(ISNUMBER(VALUE(LEFT(RIGHT(Tides!C25,6),4))),VALUE(LEFT(RIGHT(Tides!C25,6),4)),"")</f>
        <v>1</v>
      </c>
      <c r="H25" s="9">
        <f>IF(ISNUMBER(TIMEVALUE(LEFT(Tides!D25,5))),TIMEVALUE(LEFT(Tides!D25,5)),"")</f>
        <v>0.50624999999999998</v>
      </c>
      <c r="I25" s="10">
        <f>IF(ISNUMBER(VALUE(LEFT(RIGHT(Tides!D25,6),4))),VALUE(LEFT(RIGHT(Tides!D25,6),4)),"")</f>
        <v>4.0999999999999996</v>
      </c>
      <c r="J25" s="9">
        <f>IF(ISNUMBER(TIMEVALUE(LEFT(Tides!E25,5))),TIMEVALUE(LEFT(Tides!E25,5)),"")</f>
        <v>0.26250000000000001</v>
      </c>
      <c r="K25" s="10">
        <f>COUNTIF(Tides!E25, "*PM*")</f>
        <v>1</v>
      </c>
      <c r="L25" s="59">
        <f t="shared" si="11"/>
        <v>0.76249999999999996</v>
      </c>
      <c r="M25" s="51">
        <f>IF(ISNUMBER(VALUE(LEFT(RIGHT(Tides!E25,6),4))),VALUE(LEFT(RIGHT(Tides!E25,6),4)),"")</f>
        <v>0.8</v>
      </c>
      <c r="N25" s="9" t="str">
        <f>IF(ISNUMBER(TIMEVALUE(LEFT(Tides!F25,5))),TIMEVALUE(LEFT(Tides!F25,5)),"")</f>
        <v/>
      </c>
      <c r="O25" s="9"/>
      <c r="P25" s="10" t="str">
        <f>IF(ISNUMBER(VALUE(LEFT(RIGHT(Tides!F25,6),4))),VALUE(LEFT(RIGHT(Tides!F25,6),4)),"")</f>
        <v/>
      </c>
      <c r="R25" s="36" t="str">
        <f t="shared" si="2"/>
        <v>Fri 22</v>
      </c>
      <c r="S25" s="22" t="str">
        <f t="shared" si="3"/>
        <v>1.5 hour</v>
      </c>
      <c r="T25" s="22">
        <f t="shared" si="14"/>
        <v>6.25E-2</v>
      </c>
      <c r="U25" s="22" t="str">
        <f t="shared" si="4"/>
        <v>1.5 hour</v>
      </c>
      <c r="V25" s="22">
        <f t="shared" si="6"/>
        <v>6.25E-2</v>
      </c>
      <c r="W25" s="22" t="str">
        <f>IF(ISTEXT(Tides!B25),Tides!B25,"")</f>
        <v/>
      </c>
      <c r="X25" s="22" t="str">
        <f>IF(ISTEXT(Tides!C25),Tides!C25,"")</f>
        <v>5:50 AM / 1.0 m</v>
      </c>
      <c r="Y25" s="22" t="str">
        <f>IF(ISTEXT(Tides!D25),Tides!D25,"")</f>
        <v>12:09 PM / 4.1 m</v>
      </c>
      <c r="Z25" s="22" t="str">
        <f>IF(ISTEXT(Tides!E25),Tides!E25,"")</f>
        <v>6:18 PM / 0.8 m</v>
      </c>
      <c r="AA25" s="22" t="str">
        <f>IF(ISTEXT(Tides!F25),Tides!F25,"")</f>
        <v/>
      </c>
      <c r="AB25" s="60">
        <f t="shared" si="12"/>
        <v>0.18055555555555555</v>
      </c>
      <c r="AC25" s="61">
        <f t="shared" si="8"/>
        <v>0.30555555555555558</v>
      </c>
      <c r="AD25" s="60">
        <f t="shared" si="9"/>
        <v>0.7</v>
      </c>
      <c r="AE25" s="64">
        <f t="shared" si="10"/>
        <v>0.82499999999999996</v>
      </c>
      <c r="AF25" s="37">
        <f>Tides!H25</f>
        <v>0.3520833333333333</v>
      </c>
      <c r="AG25" s="37">
        <f>Tides!I25</f>
        <v>0.67499999999999993</v>
      </c>
    </row>
    <row r="26" spans="1:33" ht="19.95" customHeight="1" x14ac:dyDescent="0.25">
      <c r="A26" s="8" t="str">
        <f>Tides!A26</f>
        <v>Sat 23</v>
      </c>
      <c r="B26" s="9">
        <f>IF(ISNUMBER(TIMEVALUE(LEFT(Tides!B26,5))),TIMEVALUE(LEFT(Tides!B26,5)),"")</f>
        <v>0.52777777777777779</v>
      </c>
      <c r="C26" s="10">
        <f>IF(ISNUMBER(VALUE(LEFT(RIGHT(Tides!B26,6),4))),VALUE(LEFT(RIGHT(Tides!B26,6),4)),"")</f>
        <v>4</v>
      </c>
      <c r="D26" s="9">
        <f>IF(ISNUMBER(TIMEVALUE(LEFT(Tides!C26,5))),TIMEVALUE(LEFT(Tides!C26,5)),"")</f>
        <v>0.27499999999999997</v>
      </c>
      <c r="E26" s="10">
        <f>COUNTIF(Tides!C26, "*PM*")</f>
        <v>0</v>
      </c>
      <c r="F26" s="59">
        <f>IF(ISNUMBER(TIMEVALUE(LEFT(Tides!C26,5))),TIMEVALUE(LEFT(Tides!C26,5)),"")</f>
        <v>0.27499999999999997</v>
      </c>
      <c r="G26" s="51">
        <f>IF(ISNUMBER(VALUE(LEFT(RIGHT(Tides!C26,6),4))),VALUE(LEFT(RIGHT(Tides!C26,6),4)),"")</f>
        <v>1</v>
      </c>
      <c r="H26" s="9">
        <f>IF(ISNUMBER(TIMEVALUE(LEFT(Tides!D26,5))),TIMEVALUE(LEFT(Tides!D26,5)),"")</f>
        <v>0.53749999999999998</v>
      </c>
      <c r="I26" s="10">
        <f>IF(ISNUMBER(VALUE(LEFT(RIGHT(Tides!D26,6),4))),VALUE(LEFT(RIGHT(Tides!D26,6),4)),"")</f>
        <v>4.2</v>
      </c>
      <c r="J26" s="9">
        <f>IF(ISNUMBER(TIMEVALUE(LEFT(Tides!E26,5))),TIMEVALUE(LEFT(Tides!E26,5)),"")</f>
        <v>0.29305555555555557</v>
      </c>
      <c r="K26" s="10">
        <f>COUNTIF(Tides!E26, "*PM*")</f>
        <v>1</v>
      </c>
      <c r="L26" s="59">
        <f t="shared" si="11"/>
        <v>0.79305555555555562</v>
      </c>
      <c r="M26" s="51">
        <f>IF(ISNUMBER(VALUE(LEFT(RIGHT(Tides!E26,6),4))),VALUE(LEFT(RIGHT(Tides!E26,6),4)),"")</f>
        <v>0.7</v>
      </c>
      <c r="N26" s="9" t="str">
        <f>IF(ISNUMBER(TIMEVALUE(LEFT(Tides!F26,5))),TIMEVALUE(LEFT(Tides!F26,5)),"")</f>
        <v/>
      </c>
      <c r="O26" s="9"/>
      <c r="P26" s="10" t="str">
        <f>IF(ISNUMBER(VALUE(LEFT(RIGHT(Tides!F26,6),4))),VALUE(LEFT(RIGHT(Tides!F26,6),4)),"")</f>
        <v/>
      </c>
      <c r="R26" s="36" t="str">
        <f t="shared" si="2"/>
        <v>Sat 23</v>
      </c>
      <c r="S26" s="22" t="str">
        <f t="shared" si="3"/>
        <v>1.5 hour</v>
      </c>
      <c r="T26" s="22">
        <f t="shared" si="14"/>
        <v>6.25E-2</v>
      </c>
      <c r="U26" s="22" t="str">
        <f t="shared" si="4"/>
        <v>1.5 hour</v>
      </c>
      <c r="V26" s="22">
        <f t="shared" si="6"/>
        <v>6.25E-2</v>
      </c>
      <c r="W26" s="22" t="str">
        <f>IF(ISTEXT(Tides!B26),Tides!B26,"")</f>
        <v>12:40 AM / 4.0 m</v>
      </c>
      <c r="X26" s="22" t="str">
        <f>IF(ISTEXT(Tides!C26),Tides!C26,"")</f>
        <v>6:36 AM / 1.0 m</v>
      </c>
      <c r="Y26" s="22" t="str">
        <f>IF(ISTEXT(Tides!D26),Tides!D26,"")</f>
        <v>12:54 PM / 4.2 m</v>
      </c>
      <c r="Z26" s="22" t="str">
        <f>IF(ISTEXT(Tides!E26),Tides!E26,"")</f>
        <v>7:02 PM / 0.7 m</v>
      </c>
      <c r="AA26" s="22" t="str">
        <f>IF(ISTEXT(Tides!F26),Tides!F26,"")</f>
        <v/>
      </c>
      <c r="AB26" s="60">
        <f t="shared" ref="AB26:AB27" si="15">IF(T26&gt;0,F26-T26,"")</f>
        <v>0.21249999999999997</v>
      </c>
      <c r="AC26" s="61">
        <f t="shared" si="8"/>
        <v>0.33749999999999997</v>
      </c>
      <c r="AD26" s="60">
        <f t="shared" si="9"/>
        <v>0.73055555555555562</v>
      </c>
      <c r="AE26" s="64">
        <f t="shared" si="10"/>
        <v>0.85555555555555562</v>
      </c>
      <c r="AF26" s="37">
        <f>Tides!H26</f>
        <v>0.35069444444444442</v>
      </c>
      <c r="AG26" s="37">
        <f>Tides!I26</f>
        <v>0.67708333333333337</v>
      </c>
    </row>
    <row r="27" spans="1:33" ht="19.95" customHeight="1" x14ac:dyDescent="0.25">
      <c r="A27" s="8" t="str">
        <f>Tides!A27</f>
        <v>Sun 24</v>
      </c>
      <c r="B27" s="9">
        <f>IF(ISNUMBER(TIMEVALUE(LEFT(Tides!B27,5))),TIMEVALUE(LEFT(Tides!B27,5)),"")</f>
        <v>5.9722222222222225E-2</v>
      </c>
      <c r="C27" s="10">
        <f>IF(ISNUMBER(VALUE(LEFT(RIGHT(Tides!B27,6),4))),VALUE(LEFT(RIGHT(Tides!B27,6),4)),"")</f>
        <v>4.0999999999999996</v>
      </c>
      <c r="D27" s="9">
        <f>IF(ISNUMBER(TIMEVALUE(LEFT(Tides!C27,5))),TIMEVALUE(LEFT(Tides!C27,5)),"")</f>
        <v>0.30277777777777776</v>
      </c>
      <c r="E27" s="10">
        <f>COUNTIF(Tides!C27, "*PM*")</f>
        <v>0</v>
      </c>
      <c r="F27" s="59">
        <f>IF(ISNUMBER(TIMEVALUE(LEFT(Tides!C27,5))),TIMEVALUE(LEFT(Tides!C27,5)),"")</f>
        <v>0.30277777777777776</v>
      </c>
      <c r="G27" s="51">
        <f>IF(ISNUMBER(VALUE(LEFT(RIGHT(Tides!C27,6),4))),VALUE(LEFT(RIGHT(Tides!C27,6),4)),"")</f>
        <v>0.9</v>
      </c>
      <c r="H27" s="9">
        <f>IF(ISNUMBER(TIMEVALUE(LEFT(Tides!D27,5))),TIMEVALUE(LEFT(Tides!D27,5)),"")</f>
        <v>6.5972222222222224E-2</v>
      </c>
      <c r="I27" s="10">
        <f>IF(ISNUMBER(VALUE(LEFT(RIGHT(Tides!D27,6),4))),VALUE(LEFT(RIGHT(Tides!D27,6),4)),"")</f>
        <v>4.3</v>
      </c>
      <c r="J27" s="9">
        <f>IF(ISNUMBER(TIMEVALUE(LEFT(Tides!E27,5))),TIMEVALUE(LEFT(Tides!E27,5)),"")</f>
        <v>0.3215277777777778</v>
      </c>
      <c r="K27" s="10">
        <f>COUNTIF(Tides!E27, "*PM*")</f>
        <v>1</v>
      </c>
      <c r="L27" s="59">
        <f t="shared" si="11"/>
        <v>0.82152777777777786</v>
      </c>
      <c r="M27" s="51">
        <f>IF(ISNUMBER(VALUE(LEFT(RIGHT(Tides!E27,6),4))),VALUE(LEFT(RIGHT(Tides!E27,6),4)),"")</f>
        <v>0.6</v>
      </c>
      <c r="N27" s="9" t="str">
        <f>IF(ISNUMBER(TIMEVALUE(LEFT(Tides!F27,5))),TIMEVALUE(LEFT(Tides!F27,5)),"")</f>
        <v/>
      </c>
      <c r="O27" s="9"/>
      <c r="P27" s="10" t="str">
        <f>IF(ISNUMBER(VALUE(LEFT(RIGHT(Tides!F27,6),4))),VALUE(LEFT(RIGHT(Tides!F27,6),4)),"")</f>
        <v/>
      </c>
      <c r="R27" s="36" t="str">
        <f t="shared" si="2"/>
        <v>Sun 24</v>
      </c>
      <c r="S27" s="22" t="str">
        <f t="shared" si="3"/>
        <v>1.5 hour</v>
      </c>
      <c r="T27" s="22">
        <f t="shared" si="14"/>
        <v>6.25E-2</v>
      </c>
      <c r="U27" s="22" t="str">
        <f t="shared" si="4"/>
        <v>1.5 hour</v>
      </c>
      <c r="V27" s="22">
        <f t="shared" si="6"/>
        <v>6.25E-2</v>
      </c>
      <c r="W27" s="22" t="str">
        <f>IF(ISTEXT(Tides!B27),Tides!B27,"")</f>
        <v>1:26 AM / 4.1 m</v>
      </c>
      <c r="X27" s="22" t="str">
        <f>IF(ISTEXT(Tides!C27),Tides!C27,"")</f>
        <v>7:16 AM / 0.9 m</v>
      </c>
      <c r="Y27" s="22" t="str">
        <f>IF(ISTEXT(Tides!D27),Tides!D27,"")</f>
        <v>1:35 PM / 4.3 m</v>
      </c>
      <c r="Z27" s="22" t="str">
        <f>IF(ISTEXT(Tides!E27),Tides!E27,"")</f>
        <v>7:43 PM / 0.6 m</v>
      </c>
      <c r="AA27" s="22" t="str">
        <f>IF(ISTEXT(Tides!F27),Tides!F27,"")</f>
        <v/>
      </c>
      <c r="AB27" s="60">
        <f t="shared" si="15"/>
        <v>0.24027777777777776</v>
      </c>
      <c r="AC27" s="61">
        <f t="shared" si="8"/>
        <v>0.36527777777777776</v>
      </c>
      <c r="AD27" s="60">
        <f t="shared" si="9"/>
        <v>0.75902777777777786</v>
      </c>
      <c r="AE27" s="64">
        <f t="shared" si="10"/>
        <v>0.88402777777777786</v>
      </c>
      <c r="AF27" s="37">
        <f>Tides!H27</f>
        <v>0.35000000000000003</v>
      </c>
      <c r="AG27" s="37">
        <f>Tides!I27</f>
        <v>0.67847222222222225</v>
      </c>
    </row>
    <row r="28" spans="1:33" ht="19.95" customHeight="1" x14ac:dyDescent="0.25">
      <c r="A28" s="8" t="str">
        <f>Tides!A28</f>
        <v>Mon 25</v>
      </c>
      <c r="B28" s="9">
        <f>IF(ISNUMBER(TIMEVALUE(LEFT(Tides!B28,5))),TIMEVALUE(LEFT(Tides!B28,5)),"")</f>
        <v>8.7500000000000008E-2</v>
      </c>
      <c r="C28" s="10">
        <f>IF(ISNUMBER(VALUE(LEFT(RIGHT(Tides!B28,6),4))),VALUE(LEFT(RIGHT(Tides!B28,6),4)),"")</f>
        <v>4.0999999999999996</v>
      </c>
      <c r="D28" s="9">
        <f>IF(ISNUMBER(TIMEVALUE(LEFT(Tides!C28,5))),TIMEVALUE(LEFT(Tides!C28,5)),"")</f>
        <v>0.32916666666666666</v>
      </c>
      <c r="E28" s="10">
        <f>COUNTIF(Tides!C28, "*PM*")</f>
        <v>0</v>
      </c>
      <c r="F28" s="59">
        <f>IF(ISNUMBER(TIMEVALUE(LEFT(Tides!C28,5))),TIMEVALUE(LEFT(Tides!C28,5)),"")</f>
        <v>0.32916666666666666</v>
      </c>
      <c r="G28" s="51">
        <f>IF(ISNUMBER(VALUE(LEFT(RIGHT(Tides!C28,6),4))),VALUE(LEFT(RIGHT(Tides!C28,6),4)),"")</f>
        <v>0.9</v>
      </c>
      <c r="H28" s="9">
        <f>IF(ISNUMBER(TIMEVALUE(LEFT(Tides!D28,5))),TIMEVALUE(LEFT(Tides!D28,5)),"")</f>
        <v>9.2361111111111116E-2</v>
      </c>
      <c r="I28" s="10">
        <f>IF(ISNUMBER(VALUE(LEFT(RIGHT(Tides!D28,6),4))),VALUE(LEFT(RIGHT(Tides!D28,6),4)),"")</f>
        <v>4.4000000000000004</v>
      </c>
      <c r="J28" s="9">
        <f>IF(ISNUMBER(TIMEVALUE(LEFT(Tides!E28,5))),TIMEVALUE(LEFT(Tides!E28,5)),"")</f>
        <v>0.34791666666666665</v>
      </c>
      <c r="K28" s="10">
        <f>COUNTIF(Tides!E28, "*PM*")</f>
        <v>1</v>
      </c>
      <c r="L28" s="59">
        <f t="shared" si="11"/>
        <v>0.84791666666666665</v>
      </c>
      <c r="M28" s="51">
        <f>IF(ISNUMBER(VALUE(LEFT(RIGHT(Tides!E28,6),4))),VALUE(LEFT(RIGHT(Tides!E28,6),4)),"")</f>
        <v>0.5</v>
      </c>
      <c r="N28" s="9" t="str">
        <f>IF(ISNUMBER(TIMEVALUE(LEFT(Tides!F28,5))),TIMEVALUE(LEFT(Tides!F28,5)),"")</f>
        <v/>
      </c>
      <c r="O28" s="9"/>
      <c r="P28" s="10" t="str">
        <f>IF(ISNUMBER(VALUE(LEFT(RIGHT(Tides!F28,6),4))),VALUE(LEFT(RIGHT(Tides!F28,6),4)),"")</f>
        <v/>
      </c>
      <c r="R28" s="36" t="str">
        <f t="shared" si="2"/>
        <v>Mon 25</v>
      </c>
      <c r="S28" s="22" t="str">
        <f t="shared" si="3"/>
        <v>1.5 hour</v>
      </c>
      <c r="T28" s="22">
        <f t="shared" si="14"/>
        <v>6.25E-2</v>
      </c>
      <c r="U28" s="22" t="str">
        <f t="shared" si="4"/>
        <v>2.0 hours</v>
      </c>
      <c r="V28" s="22">
        <f t="shared" si="6"/>
        <v>8.3333333333333301E-2</v>
      </c>
      <c r="W28" s="22" t="str">
        <f>IF(ISTEXT(Tides!B28),Tides!B28,"")</f>
        <v>2:06 AM / 4.1 m</v>
      </c>
      <c r="X28" s="22" t="str">
        <f>IF(ISTEXT(Tides!C28),Tides!C28,"")</f>
        <v>7:54 AM / 0.9 m</v>
      </c>
      <c r="Y28" s="22" t="str">
        <f>IF(ISTEXT(Tides!D28),Tides!D28,"")</f>
        <v>2:13 PM / 4.4 m</v>
      </c>
      <c r="Z28" s="22" t="str">
        <f>IF(ISTEXT(Tides!E28),Tides!E28,"")</f>
        <v>8:21 PM / 0.5 m</v>
      </c>
      <c r="AA28" s="22" t="str">
        <f>IF(ISTEXT(Tides!F28),Tides!F28,"")</f>
        <v/>
      </c>
      <c r="AB28" s="60">
        <f t="shared" si="12"/>
        <v>0.26666666666666666</v>
      </c>
      <c r="AC28" s="61">
        <f t="shared" si="8"/>
        <v>0.39166666666666666</v>
      </c>
      <c r="AD28" s="60">
        <f t="shared" si="9"/>
        <v>0.76458333333333339</v>
      </c>
      <c r="AE28" s="64">
        <f t="shared" si="10"/>
        <v>0.93124999999999991</v>
      </c>
      <c r="AF28" s="37">
        <f>Tides!H28</f>
        <v>0.34861111111111115</v>
      </c>
      <c r="AG28" s="37">
        <f>Tides!I28</f>
        <v>0.67986111111111114</v>
      </c>
    </row>
    <row r="29" spans="1:33" ht="19.95" customHeight="1" x14ac:dyDescent="0.25">
      <c r="A29" s="8" t="str">
        <f>Tides!A29</f>
        <v>Tue 26</v>
      </c>
      <c r="B29" s="9">
        <f>IF(ISNUMBER(TIMEVALUE(LEFT(Tides!B29,5))),TIMEVALUE(LEFT(Tides!B29,5)),"")</f>
        <v>0.11388888888888889</v>
      </c>
      <c r="C29" s="10">
        <f>IF(ISNUMBER(VALUE(LEFT(RIGHT(Tides!B29,6),4))),VALUE(LEFT(RIGHT(Tides!B29,6),4)),"")</f>
        <v>4.0999999999999996</v>
      </c>
      <c r="D29" s="9">
        <f>IF(ISNUMBER(TIMEVALUE(LEFT(Tides!C29,5))),TIMEVALUE(LEFT(Tides!C29,5)),"")</f>
        <v>0.35416666666666669</v>
      </c>
      <c r="E29" s="10">
        <f>COUNTIF(Tides!C29, "*PM*")</f>
        <v>0</v>
      </c>
      <c r="F29" s="59">
        <f>IF(ISNUMBER(TIMEVALUE(LEFT(Tides!C29,5))),TIMEVALUE(LEFT(Tides!C29,5)),"")</f>
        <v>0.35416666666666669</v>
      </c>
      <c r="G29" s="51">
        <f>IF(ISNUMBER(VALUE(LEFT(RIGHT(Tides!C29,6),4))),VALUE(LEFT(RIGHT(Tides!C29,6),4)),"")</f>
        <v>0.9</v>
      </c>
      <c r="H29" s="9">
        <f>IF(ISNUMBER(TIMEVALUE(LEFT(Tides!D29,5))),TIMEVALUE(LEFT(Tides!D29,5)),"")</f>
        <v>0.1173611111111111</v>
      </c>
      <c r="I29" s="10">
        <f>IF(ISNUMBER(VALUE(LEFT(RIGHT(Tides!D29,6),4))),VALUE(LEFT(RIGHT(Tides!D29,6),4)),"")</f>
        <v>4.3</v>
      </c>
      <c r="J29" s="9">
        <f>IF(ISNUMBER(TIMEVALUE(LEFT(Tides!E29,5))),TIMEVALUE(LEFT(Tides!E29,5)),"")</f>
        <v>0.37291666666666662</v>
      </c>
      <c r="K29" s="10">
        <f>COUNTIF(Tides!E29, "*PM*")</f>
        <v>1</v>
      </c>
      <c r="L29" s="59">
        <f t="shared" si="11"/>
        <v>0.87291666666666656</v>
      </c>
      <c r="M29" s="51">
        <f>IF(ISNUMBER(VALUE(LEFT(RIGHT(Tides!E29,6),4))),VALUE(LEFT(RIGHT(Tides!E29,6),4)),"")</f>
        <v>0.6</v>
      </c>
      <c r="N29" s="9" t="str">
        <f>IF(ISNUMBER(TIMEVALUE(LEFT(Tides!F29,5))),TIMEVALUE(LEFT(Tides!F29,5)),"")</f>
        <v/>
      </c>
      <c r="O29" s="9"/>
      <c r="P29" s="10" t="str">
        <f>IF(ISNUMBER(VALUE(LEFT(RIGHT(Tides!F29,6),4))),VALUE(LEFT(RIGHT(Tides!F29,6),4)),"")</f>
        <v/>
      </c>
      <c r="R29" s="36" t="str">
        <f t="shared" si="2"/>
        <v>Tue 26</v>
      </c>
      <c r="S29" s="22" t="str">
        <f t="shared" si="3"/>
        <v>1.5 hour</v>
      </c>
      <c r="T29" s="22">
        <f t="shared" si="14"/>
        <v>6.25E-2</v>
      </c>
      <c r="U29" s="22" t="str">
        <f t="shared" si="4"/>
        <v>1.5 hour</v>
      </c>
      <c r="V29" s="22">
        <f t="shared" si="6"/>
        <v>6.25E-2</v>
      </c>
      <c r="W29" s="22" t="str">
        <f>IF(ISTEXT(Tides!B29),Tides!B29,"")</f>
        <v>2:44 AM / 4.1 m</v>
      </c>
      <c r="X29" s="22" t="str">
        <f>IF(ISTEXT(Tides!C29),Tides!C29,"")</f>
        <v>8:30 AM / 0.9 m</v>
      </c>
      <c r="Y29" s="22" t="str">
        <f>IF(ISTEXT(Tides!D29),Tides!D29,"")</f>
        <v>2:49 PM / 4.3 m</v>
      </c>
      <c r="Z29" s="22" t="str">
        <f>IF(ISTEXT(Tides!E29),Tides!E29,"")</f>
        <v>8:57 PM / 0.6 m</v>
      </c>
      <c r="AA29" s="22" t="str">
        <f>IF(ISTEXT(Tides!F29),Tides!F29,"")</f>
        <v/>
      </c>
      <c r="AB29" s="60">
        <f t="shared" si="12"/>
        <v>0.29166666666666669</v>
      </c>
      <c r="AC29" s="61">
        <f t="shared" si="8"/>
        <v>0.41666666666666669</v>
      </c>
      <c r="AD29" s="60">
        <f t="shared" si="9"/>
        <v>0.81041666666666656</v>
      </c>
      <c r="AE29" s="64">
        <f t="shared" si="10"/>
        <v>0.93541666666666656</v>
      </c>
      <c r="AF29" s="37">
        <f>Tides!H29</f>
        <v>0.34722222222222227</v>
      </c>
      <c r="AG29" s="37">
        <f>Tides!I29</f>
        <v>0.68125000000000002</v>
      </c>
    </row>
    <row r="30" spans="1:33" ht="19.95" customHeight="1" x14ac:dyDescent="0.25">
      <c r="A30" s="8" t="str">
        <f>Tides!A30</f>
        <v>Wed 27</v>
      </c>
      <c r="B30" s="9">
        <f>IF(ISNUMBER(TIMEVALUE(LEFT(Tides!B30,5))),TIMEVALUE(LEFT(Tides!B30,5)),"")</f>
        <v>0.1388888888888889</v>
      </c>
      <c r="C30" s="10">
        <f>IF(ISNUMBER(VALUE(LEFT(RIGHT(Tides!B30,6),4))),VALUE(LEFT(RIGHT(Tides!B30,6),4)),"")</f>
        <v>4</v>
      </c>
      <c r="D30" s="9">
        <f>IF(ISNUMBER(TIMEVALUE(LEFT(Tides!C30,5))),TIMEVALUE(LEFT(Tides!C30,5)),"")</f>
        <v>0.37847222222222227</v>
      </c>
      <c r="E30" s="10">
        <f>COUNTIF(Tides!C30, "*PM*")</f>
        <v>0</v>
      </c>
      <c r="F30" s="59">
        <f>IF(ISNUMBER(TIMEVALUE(LEFT(Tides!C30,5))),TIMEVALUE(LEFT(Tides!C30,5)),"")</f>
        <v>0.37847222222222227</v>
      </c>
      <c r="G30" s="51">
        <f>IF(ISNUMBER(VALUE(LEFT(RIGHT(Tides!C30,6),4))),VALUE(LEFT(RIGHT(Tides!C30,6),4)),"")</f>
        <v>1</v>
      </c>
      <c r="H30" s="9">
        <f>IF(ISNUMBER(TIMEVALUE(LEFT(Tides!D30,5))),TIMEVALUE(LEFT(Tides!D30,5)),"")</f>
        <v>0.14166666666666666</v>
      </c>
      <c r="I30" s="10">
        <f>IF(ISNUMBER(VALUE(LEFT(RIGHT(Tides!D30,6),4))),VALUE(LEFT(RIGHT(Tides!D30,6),4)),"")</f>
        <v>4.2</v>
      </c>
      <c r="J30" s="9">
        <f>IF(ISNUMBER(TIMEVALUE(LEFT(Tides!E30,5))),TIMEVALUE(LEFT(Tides!E30,5)),"")</f>
        <v>0.3979166666666667</v>
      </c>
      <c r="K30" s="10">
        <f>COUNTIF(Tides!E30, "*PM*")</f>
        <v>1</v>
      </c>
      <c r="L30" s="59">
        <f t="shared" si="11"/>
        <v>0.8979166666666667</v>
      </c>
      <c r="M30" s="51">
        <f>IF(ISNUMBER(VALUE(LEFT(RIGHT(Tides!E30,6),4))),VALUE(LEFT(RIGHT(Tides!E30,6),4)),"")</f>
        <v>0.7</v>
      </c>
      <c r="N30" s="9" t="str">
        <f>IF(ISNUMBER(TIMEVALUE(LEFT(Tides!F30,5))),TIMEVALUE(LEFT(Tides!F30,5)),"")</f>
        <v/>
      </c>
      <c r="O30" s="9"/>
      <c r="P30" s="10" t="str">
        <f>IF(ISNUMBER(VALUE(LEFT(RIGHT(Tides!F30,6),4))),VALUE(LEFT(RIGHT(Tides!F30,6),4)),"")</f>
        <v/>
      </c>
      <c r="R30" s="36" t="str">
        <f t="shared" si="2"/>
        <v>Wed 27</v>
      </c>
      <c r="S30" s="22" t="str">
        <f t="shared" si="3"/>
        <v>1.5 hour</v>
      </c>
      <c r="T30" s="22">
        <f t="shared" si="14"/>
        <v>6.25E-2</v>
      </c>
      <c r="U30" s="22" t="str">
        <f t="shared" si="4"/>
        <v>1.5 hour</v>
      </c>
      <c r="V30" s="22">
        <f t="shared" si="6"/>
        <v>6.25E-2</v>
      </c>
      <c r="W30" s="22" t="str">
        <f>IF(ISTEXT(Tides!B30),Tides!B30,"")</f>
        <v>3:20 AM / 4.0 m</v>
      </c>
      <c r="X30" s="22" t="str">
        <f>IF(ISTEXT(Tides!C30),Tides!C30,"")</f>
        <v>9:05 AM / 1.0 m</v>
      </c>
      <c r="Y30" s="22" t="str">
        <f>IF(ISTEXT(Tides!D30),Tides!D30,"")</f>
        <v>3:24 PM / 4.2 m</v>
      </c>
      <c r="Z30" s="22" t="str">
        <f>IF(ISTEXT(Tides!E30),Tides!E30,"")</f>
        <v>9:33 PM / 0.7 m</v>
      </c>
      <c r="AA30" s="22" t="str">
        <f>IF(ISTEXT(Tides!F30),Tides!F30,"")</f>
        <v/>
      </c>
      <c r="AB30" s="60">
        <f t="shared" si="12"/>
        <v>0.31597222222222227</v>
      </c>
      <c r="AC30" s="61">
        <f t="shared" si="8"/>
        <v>0.44097222222222227</v>
      </c>
      <c r="AD30" s="60">
        <f t="shared" si="9"/>
        <v>0.8354166666666667</v>
      </c>
      <c r="AE30" s="64">
        <f t="shared" si="10"/>
        <v>0.9604166666666667</v>
      </c>
      <c r="AF30" s="37">
        <f>Tides!H30</f>
        <v>0.34583333333333338</v>
      </c>
      <c r="AG30" s="37">
        <f>Tides!I30</f>
        <v>0.68263888888888891</v>
      </c>
    </row>
    <row r="31" spans="1:33" ht="19.95" customHeight="1" x14ac:dyDescent="0.25">
      <c r="A31" s="8" t="str">
        <f>Tides!A31</f>
        <v>Thu 28</v>
      </c>
      <c r="B31" s="9">
        <f>IF(ISNUMBER(TIMEVALUE(LEFT(Tides!B31,5))),TIMEVALUE(LEFT(Tides!B31,5)),"")</f>
        <v>0.16319444444444445</v>
      </c>
      <c r="C31" s="10">
        <f>IF(ISNUMBER(VALUE(LEFT(RIGHT(Tides!B31,6),4))),VALUE(LEFT(RIGHT(Tides!B31,6),4)),"")</f>
        <v>3.9</v>
      </c>
      <c r="D31" s="9">
        <f>IF(ISNUMBER(TIMEVALUE(LEFT(Tides!C31,5))),TIMEVALUE(LEFT(Tides!C31,5)),"")</f>
        <v>0.40277777777777773</v>
      </c>
      <c r="E31" s="10">
        <f>COUNTIF(Tides!C31, "*PM*")</f>
        <v>0</v>
      </c>
      <c r="F31" s="59">
        <f>IF(ISNUMBER(TIMEVALUE(LEFT(Tides!C31,5))),TIMEVALUE(LEFT(Tides!C31,5)),"")</f>
        <v>0.40277777777777773</v>
      </c>
      <c r="G31" s="51">
        <f>IF(ISNUMBER(VALUE(LEFT(RIGHT(Tides!C31,6),4))),VALUE(LEFT(RIGHT(Tides!C31,6),4)),"")</f>
        <v>1.1000000000000001</v>
      </c>
      <c r="H31" s="9">
        <f>IF(ISNUMBER(TIMEVALUE(LEFT(Tides!D31,5))),TIMEVALUE(LEFT(Tides!D31,5)),"")</f>
        <v>0.16597222222222222</v>
      </c>
      <c r="I31" s="10">
        <f>IF(ISNUMBER(VALUE(LEFT(RIGHT(Tides!D31,6),4))),VALUE(LEFT(RIGHT(Tides!D31,6),4)),"")</f>
        <v>4.0999999999999996</v>
      </c>
      <c r="J31" s="9">
        <f>IF(ISNUMBER(TIMEVALUE(LEFT(Tides!E31,5))),TIMEVALUE(LEFT(Tides!E31,5)),"")</f>
        <v>0.42291666666666666</v>
      </c>
      <c r="K31" s="10">
        <f>COUNTIF(Tides!E31, "*PM*")</f>
        <v>1</v>
      </c>
      <c r="L31" s="59">
        <f t="shared" si="11"/>
        <v>0.92291666666666661</v>
      </c>
      <c r="M31" s="51">
        <f>IF(ISNUMBER(VALUE(LEFT(RIGHT(Tides!E31,6),4))),VALUE(LEFT(RIGHT(Tides!E31,6),4)),"")</f>
        <v>0.9</v>
      </c>
      <c r="N31" s="9" t="str">
        <f>IF(ISNUMBER(TIMEVALUE(LEFT(Tides!F31,5))),TIMEVALUE(LEFT(Tides!F31,5)),"")</f>
        <v/>
      </c>
      <c r="O31" s="9"/>
      <c r="P31" s="10" t="str">
        <f>IF(ISNUMBER(VALUE(LEFT(RIGHT(Tides!F31,6),4))),VALUE(LEFT(RIGHT(Tides!F31,6),4)),"")</f>
        <v/>
      </c>
      <c r="R31" s="36" t="str">
        <f t="shared" si="2"/>
        <v>Thu 28</v>
      </c>
      <c r="S31" s="22" t="str">
        <f t="shared" si="3"/>
        <v>1.5 hour</v>
      </c>
      <c r="T31" s="22">
        <f t="shared" si="14"/>
        <v>6.25E-2</v>
      </c>
      <c r="U31" s="22" t="str">
        <f t="shared" si="4"/>
        <v>1.5 hour</v>
      </c>
      <c r="V31" s="22">
        <f t="shared" si="6"/>
        <v>6.25E-2</v>
      </c>
      <c r="W31" s="22" t="str">
        <f>IF(ISTEXT(Tides!B31),Tides!B31,"")</f>
        <v>3:55 AM / 3.9 m</v>
      </c>
      <c r="X31" s="22" t="str">
        <f>IF(ISTEXT(Tides!C31),Tides!C31,"")</f>
        <v>9:40 AM / 1.1 m</v>
      </c>
      <c r="Y31" s="22" t="str">
        <f>IF(ISTEXT(Tides!D31),Tides!D31,"")</f>
        <v>3:59 PM / 4.1 m</v>
      </c>
      <c r="Z31" s="22" t="str">
        <f>IF(ISTEXT(Tides!E31),Tides!E31,"")</f>
        <v>10:09 PM / 0.9 m</v>
      </c>
      <c r="AA31" s="22" t="str">
        <f>IF(ISTEXT(Tides!F31),Tides!F31,"")</f>
        <v/>
      </c>
      <c r="AB31" s="60">
        <f t="shared" si="12"/>
        <v>0.34027777777777773</v>
      </c>
      <c r="AC31" s="61">
        <f t="shared" si="8"/>
        <v>0.46527777777777773</v>
      </c>
      <c r="AD31" s="60">
        <f t="shared" si="9"/>
        <v>0.86041666666666661</v>
      </c>
      <c r="AE31" s="64">
        <f t="shared" si="10"/>
        <v>0.98541666666666661</v>
      </c>
      <c r="AF31" s="37">
        <f>Tides!H31</f>
        <v>0.34513888888888888</v>
      </c>
      <c r="AG31" s="37">
        <f>Tides!I31</f>
        <v>0.68472222222222223</v>
      </c>
    </row>
    <row r="32" spans="1:33" ht="19.95" customHeight="1" x14ac:dyDescent="0.25">
      <c r="A32" s="8" t="str">
        <f>Tides!A32</f>
        <v>Fri 29</v>
      </c>
      <c r="B32" s="9">
        <f>IF(ISNUMBER(TIMEVALUE(LEFT(Tides!B32,5))),TIMEVALUE(LEFT(Tides!B32,5)),"")</f>
        <v>0.18819444444444444</v>
      </c>
      <c r="C32" s="10">
        <f>IF(ISNUMBER(VALUE(LEFT(RIGHT(Tides!B32,6),4))),VALUE(LEFT(RIGHT(Tides!B32,6),4)),"")</f>
        <v>3.7</v>
      </c>
      <c r="D32" s="9">
        <f>IF(ISNUMBER(TIMEVALUE(LEFT(Tides!C32,5))),TIMEVALUE(LEFT(Tides!C32,5)),"")</f>
        <v>0.42777777777777781</v>
      </c>
      <c r="E32" s="10">
        <f>COUNTIF(Tides!C32, "*PM*")</f>
        <v>0</v>
      </c>
      <c r="F32" s="59">
        <f>IF(ISNUMBER(TIMEVALUE(LEFT(Tides!C32,5))),TIMEVALUE(LEFT(Tides!C32,5)),"")</f>
        <v>0.42777777777777781</v>
      </c>
      <c r="G32" s="51">
        <f>IF(ISNUMBER(VALUE(LEFT(RIGHT(Tides!C32,6),4))),VALUE(LEFT(RIGHT(Tides!C32,6),4)),"")</f>
        <v>1.2</v>
      </c>
      <c r="H32" s="9">
        <f>IF(ISNUMBER(TIMEVALUE(LEFT(Tides!D32,5))),TIMEVALUE(LEFT(Tides!D32,5)),"")</f>
        <v>0.19166666666666665</v>
      </c>
      <c r="I32" s="10">
        <f>IF(ISNUMBER(VALUE(LEFT(RIGHT(Tides!D32,6),4))),VALUE(LEFT(RIGHT(Tides!D32,6),4)),"")</f>
        <v>3.9</v>
      </c>
      <c r="J32" s="9">
        <f>IF(ISNUMBER(TIMEVALUE(LEFT(Tides!E32,5))),TIMEVALUE(LEFT(Tides!E32,5)),"")</f>
        <v>0.44861111111111113</v>
      </c>
      <c r="K32" s="10">
        <f>COUNTIF(Tides!E32, "*PM*")</f>
        <v>1</v>
      </c>
      <c r="L32" s="59">
        <f t="shared" si="11"/>
        <v>0.94861111111111107</v>
      </c>
      <c r="M32" s="51">
        <f>IF(ISNUMBER(VALUE(LEFT(RIGHT(Tides!E32,6),4))),VALUE(LEFT(RIGHT(Tides!E32,6),4)),"")</f>
        <v>1.1000000000000001</v>
      </c>
      <c r="N32" s="9" t="str">
        <f>IF(ISNUMBER(TIMEVALUE(LEFT(Tides!F32,5))),TIMEVALUE(LEFT(Tides!F32,5)),"")</f>
        <v/>
      </c>
      <c r="O32" s="9"/>
      <c r="P32" s="10" t="str">
        <f>IF(ISNUMBER(VALUE(LEFT(RIGHT(Tides!F32,6),4))),VALUE(LEFT(RIGHT(Tides!F32,6),4)),"")</f>
        <v/>
      </c>
      <c r="R32" s="36" t="str">
        <f t="shared" si="2"/>
        <v>Fri 29</v>
      </c>
      <c r="S32" s="22" t="str">
        <f t="shared" si="3"/>
        <v>1.5 hour</v>
      </c>
      <c r="T32" s="22">
        <f t="shared" si="14"/>
        <v>6.25E-2</v>
      </c>
      <c r="U32" s="22" t="str">
        <f t="shared" si="4"/>
        <v>1.5 hour</v>
      </c>
      <c r="V32" s="22">
        <f t="shared" si="6"/>
        <v>6.25E-2</v>
      </c>
      <c r="W32" s="22" t="str">
        <f>IF(ISTEXT(Tides!B32),Tides!B32,"")</f>
        <v>4:31 AM / 3.7 m</v>
      </c>
      <c r="X32" s="22" t="str">
        <f>IF(ISTEXT(Tides!C32),Tides!C32,"")</f>
        <v>10:16 AM / 1.2 m</v>
      </c>
      <c r="Y32" s="22" t="str">
        <f>IF(ISTEXT(Tides!D32),Tides!D32,"")</f>
        <v>4:36 PM / 3.9 m</v>
      </c>
      <c r="Z32" s="22" t="str">
        <f>IF(ISTEXT(Tides!E32),Tides!E32,"")</f>
        <v>10:46 PM / 1.1 m</v>
      </c>
      <c r="AA32" s="22" t="str">
        <f>IF(ISTEXT(Tides!F32),Tides!F32,"")</f>
        <v/>
      </c>
      <c r="AB32" s="60">
        <f t="shared" si="12"/>
        <v>0.36527777777777781</v>
      </c>
      <c r="AC32" s="61">
        <f t="shared" si="8"/>
        <v>0.49027777777777781</v>
      </c>
      <c r="AD32" s="60">
        <f t="shared" si="9"/>
        <v>0.88611111111111107</v>
      </c>
      <c r="AE32" s="64">
        <f t="shared" si="10"/>
        <v>1.0111111111111111</v>
      </c>
      <c r="AF32" s="37">
        <f>Tides!H32</f>
        <v>0.34375</v>
      </c>
      <c r="AG32" s="37">
        <f>Tides!I32</f>
        <v>0.68611111111111101</v>
      </c>
    </row>
    <row r="33" spans="1:33" ht="19.95" customHeight="1" x14ac:dyDescent="0.25">
      <c r="A33" s="8" t="str">
        <f>Tides!A33</f>
        <v>Sat 30</v>
      </c>
      <c r="B33" s="9">
        <f>IF(ISNUMBER(TIMEVALUE(LEFT(Tides!B33,5))),TIMEVALUE(LEFT(Tides!B33,5)),"")</f>
        <v>0.21458333333333335</v>
      </c>
      <c r="C33" s="10">
        <f>IF(ISNUMBER(VALUE(LEFT(RIGHT(Tides!B33,6),4))),VALUE(LEFT(RIGHT(Tides!B33,6),4)),"")</f>
        <v>3.6</v>
      </c>
      <c r="D33" s="9">
        <f>IF(ISNUMBER(TIMEVALUE(LEFT(Tides!C33,5))),TIMEVALUE(LEFT(Tides!C33,5)),"")</f>
        <v>0.45416666666666666</v>
      </c>
      <c r="E33" s="10">
        <f>COUNTIF(Tides!C33, "*PM*")</f>
        <v>0</v>
      </c>
      <c r="F33" s="59">
        <f>IF(ISNUMBER(TIMEVALUE(LEFT(Tides!C33,5))),TIMEVALUE(LEFT(Tides!C33,5)),"")</f>
        <v>0.45416666666666666</v>
      </c>
      <c r="G33" s="51">
        <f>IF(ISNUMBER(VALUE(LEFT(RIGHT(Tides!C33,6),4))),VALUE(LEFT(RIGHT(Tides!C33,6),4)),"")</f>
        <v>1.4</v>
      </c>
      <c r="H33" s="9">
        <f>IF(ISNUMBER(TIMEVALUE(LEFT(Tides!D33,5))),TIMEVALUE(LEFT(Tides!D33,5)),"")</f>
        <v>0.21944444444444444</v>
      </c>
      <c r="I33" s="10">
        <f>IF(ISNUMBER(VALUE(LEFT(RIGHT(Tides!D33,6),4))),VALUE(LEFT(RIGHT(Tides!D33,6),4)),"")</f>
        <v>3.7</v>
      </c>
      <c r="J33" s="9">
        <f>IF(ISNUMBER(TIMEVALUE(LEFT(Tides!E33,5))),TIMEVALUE(LEFT(Tides!E33,5)),"")</f>
        <v>0.47638888888888892</v>
      </c>
      <c r="K33" s="10">
        <f>COUNTIF(Tides!E33, "*PM*")</f>
        <v>1</v>
      </c>
      <c r="L33" s="59">
        <f t="shared" si="11"/>
        <v>0.97638888888888897</v>
      </c>
      <c r="M33" s="51">
        <f>IF(ISNUMBER(VALUE(LEFT(RIGHT(Tides!E33,6),4))),VALUE(LEFT(RIGHT(Tides!E33,6),4)),"")</f>
        <v>1.3</v>
      </c>
      <c r="N33" s="9" t="str">
        <f>IF(ISNUMBER(TIMEVALUE(LEFT(Tides!F33,5))),TIMEVALUE(LEFT(Tides!F33,5)),"")</f>
        <v/>
      </c>
      <c r="O33" s="9"/>
      <c r="P33" s="10" t="str">
        <f>IF(ISNUMBER(VALUE(LEFT(RIGHT(Tides!F33,6),4))),VALUE(LEFT(RIGHT(Tides!F33,6),4)),"")</f>
        <v/>
      </c>
      <c r="R33" s="36" t="str">
        <f t="shared" si="2"/>
        <v>Sat 30</v>
      </c>
      <c r="S33" s="22" t="str">
        <f t="shared" si="3"/>
        <v>No Restriction</v>
      </c>
      <c r="T33" s="22">
        <f t="shared" si="14"/>
        <v>0</v>
      </c>
      <c r="U33" s="22" t="str">
        <f t="shared" si="4"/>
        <v>1.0 hour</v>
      </c>
      <c r="V33" s="22">
        <f t="shared" si="6"/>
        <v>4.1666666666666699E-2</v>
      </c>
      <c r="W33" s="22" t="str">
        <f>IF(ISTEXT(Tides!B33),Tides!B33,"")</f>
        <v>5:09 AM / 3.6 m</v>
      </c>
      <c r="X33" s="22" t="str">
        <f>IF(ISTEXT(Tides!C33),Tides!C33,"")</f>
        <v>10:54 AM / 1.4 m</v>
      </c>
      <c r="Y33" s="22" t="str">
        <f>IF(ISTEXT(Tides!D33),Tides!D33,"")</f>
        <v>5:16 PM / 3.7 m</v>
      </c>
      <c r="Z33" s="22" t="str">
        <f>IF(ISTEXT(Tides!E33),Tides!E33,"")</f>
        <v>11:26 PM / 1.3 m</v>
      </c>
      <c r="AA33" s="22" t="str">
        <f>IF(ISTEXT(Tides!F33),Tides!F33,"")</f>
        <v/>
      </c>
      <c r="AB33" s="60" t="str">
        <f t="shared" si="12"/>
        <v/>
      </c>
      <c r="AC33" s="61" t="str">
        <f t="shared" ref="AC33:AC34" si="16">IF(T33&gt;0,F33+T33,"")</f>
        <v/>
      </c>
      <c r="AD33" s="60">
        <f t="shared" ref="AD33:AD34" si="17">IF(V33&gt;0,L33-V33,"")</f>
        <v>0.93472222222222223</v>
      </c>
      <c r="AE33" s="64">
        <f t="shared" ref="AE33:AE34" si="18">IF(V33&gt;0,L33+V33,"")</f>
        <v>1.0180555555555557</v>
      </c>
      <c r="AF33" s="37">
        <f>Tides!H33</f>
        <v>0.34236111111111112</v>
      </c>
      <c r="AG33" s="37">
        <f>Tides!I33</f>
        <v>0.6875</v>
      </c>
    </row>
    <row r="34" spans="1:33" ht="19.95" customHeight="1" thickBot="1" x14ac:dyDescent="0.3">
      <c r="A34" s="8" t="str">
        <f>Tides!A34</f>
        <v>Sun 31</v>
      </c>
      <c r="B34" s="9">
        <f>IF(ISNUMBER(TIMEVALUE(LEFT(Tides!B34,5))),TIMEVALUE(LEFT(Tides!B34,5)),"")</f>
        <v>0.24444444444444446</v>
      </c>
      <c r="C34" s="10">
        <f>IF(ISNUMBER(VALUE(LEFT(RIGHT(Tides!B34,6),4))),VALUE(LEFT(RIGHT(Tides!B34,6),4)),"")</f>
        <v>3.4</v>
      </c>
      <c r="D34" s="9">
        <f>IF(ISNUMBER(TIMEVALUE(LEFT(Tides!C34,5))),TIMEVALUE(LEFT(Tides!C34,5)),"")</f>
        <v>0.48402777777777778</v>
      </c>
      <c r="E34" s="10">
        <f>COUNTIF(Tides!C34, "*PM*")</f>
        <v>0</v>
      </c>
      <c r="F34" s="59">
        <f>IF(ISNUMBER(TIMEVALUE(LEFT(Tides!C34,5))),TIMEVALUE(LEFT(Tides!C34,5)),"")</f>
        <v>0.48402777777777778</v>
      </c>
      <c r="G34" s="51">
        <f>IF(ISNUMBER(VALUE(LEFT(RIGHT(Tides!C34,6),4))),VALUE(LEFT(RIGHT(Tides!C34,6),4)),"")</f>
        <v>1.6</v>
      </c>
      <c r="H34" s="9">
        <f>IF(ISNUMBER(TIMEVALUE(LEFT(Tides!D34,5))),TIMEVALUE(LEFT(Tides!D34,5)),"")</f>
        <v>0.25138888888888888</v>
      </c>
      <c r="I34" s="10">
        <f>IF(ISNUMBER(VALUE(LEFT(RIGHT(Tides!D34,6),4))),VALUE(LEFT(RIGHT(Tides!D34,6),4)),"")</f>
        <v>3.5</v>
      </c>
      <c r="J34" s="9" t="str">
        <f>IF(ISNUMBER(TIMEVALUE(LEFT(Tides!E34,5))),TIMEVALUE(LEFT(Tides!E34,5)),"")</f>
        <v/>
      </c>
      <c r="K34" s="10">
        <f>COUNTIF(Tides!E34, "*PM*")</f>
        <v>0</v>
      </c>
      <c r="L34" s="59" t="str">
        <f t="shared" ref="L34" si="19">IF(K34&gt;0,J34+0.5, J34)</f>
        <v/>
      </c>
      <c r="M34" s="51" t="str">
        <f>IF(ISNUMBER(VALUE(LEFT(RIGHT(Tides!E34,6),4))),VALUE(LEFT(RIGHT(Tides!E34,6),4)),"")</f>
        <v/>
      </c>
      <c r="N34" s="9" t="str">
        <f>IF(ISNUMBER(TIMEVALUE(LEFT(Tides!F34,5))),TIMEVALUE(LEFT(Tides!F34,5)),"")</f>
        <v/>
      </c>
      <c r="O34" s="9"/>
      <c r="P34" s="10" t="str">
        <f>IF(ISNUMBER(VALUE(LEFT(RIGHT(Tides!F34,6),4))),VALUE(LEFT(RIGHT(Tides!F34,6),4)),"")</f>
        <v/>
      </c>
      <c r="R34" s="50" t="str">
        <f t="shared" si="2"/>
        <v>Sun 31</v>
      </c>
      <c r="S34" s="38" t="str">
        <f t="shared" ref="S34" si="20">IF(OR(G34&gt;1.3,ISNUMBER(G34)=FALSE),"No Restriction",IF(G34&gt;1.2,"1.0 hour",IF(G34&gt;0.5,"1.5 hour","2.0 hours")))</f>
        <v>No Restriction</v>
      </c>
      <c r="T34" s="38">
        <f t="shared" ref="T34" si="21">IF(OR(G34&gt;1.3,ISNUMBER(G34)=FALSE),0,IF(G34&gt;1.2,0.0416666666666667,IF(G34&gt;0.5,0.0625,0.0833333333333333)))</f>
        <v>0</v>
      </c>
      <c r="U34" s="38" t="str">
        <f t="shared" ref="U34" si="22">IF(OR(M34&gt;1.3,ISNUMBER(M34)=FALSE),"No Restriction",IF(M34&gt;1.2,"1.0 hour",IF(M34&gt;0.5,"1.5 hour","2.0 hours")))</f>
        <v>No Restriction</v>
      </c>
      <c r="V34" s="38">
        <f t="shared" ref="V34" si="23">IF(OR(M34&gt;1.3,ISNUMBER(M34)=FALSE),0,IF(M34&gt;1.2,0.0416666666666667,IF(M34&gt;0.5,0.0625,0.0833333333333333)))</f>
        <v>0</v>
      </c>
      <c r="W34" s="38" t="str">
        <f>IF(ISTEXT(Tides!B34),Tides!B34,"")</f>
        <v>5:52 AM / 3.4 m</v>
      </c>
      <c r="X34" s="38" t="str">
        <f>IF(ISTEXT(Tides!C34),Tides!C34,"")</f>
        <v>11:37 AM / 1.6 m</v>
      </c>
      <c r="Y34" s="38" t="str">
        <f>IF(ISTEXT(Tides!D34),Tides!D34,"")</f>
        <v>6:02 PM / 3.5 m</v>
      </c>
      <c r="Z34" s="38" t="str">
        <f>IF(ISTEXT(Tides!E34),Tides!E34,"")</f>
        <v/>
      </c>
      <c r="AA34" s="38" t="str">
        <f>IF(ISTEXT(Tides!F34),Tides!F34,"")</f>
        <v/>
      </c>
      <c r="AB34" s="65" t="str">
        <f t="shared" si="12"/>
        <v/>
      </c>
      <c r="AC34" s="66" t="str">
        <f t="shared" si="16"/>
        <v/>
      </c>
      <c r="AD34" s="65" t="str">
        <f t="shared" si="17"/>
        <v/>
      </c>
      <c r="AE34" s="67" t="str">
        <f t="shared" si="18"/>
        <v/>
      </c>
      <c r="AF34" s="37">
        <f>Tides!H34</f>
        <v>0.34097222222222223</v>
      </c>
      <c r="AG34" s="37">
        <f>Tides!I34</f>
        <v>0.68888888888888899</v>
      </c>
    </row>
    <row r="35" spans="1:33" ht="19.95" customHeight="1" x14ac:dyDescent="0.25">
      <c r="AF35" s="37"/>
      <c r="AG35" s="37"/>
    </row>
    <row r="36" spans="1:33" s="16" customFormat="1" ht="19.95" customHeight="1" thickBot="1" x14ac:dyDescent="0.3">
      <c r="A36" s="15">
        <f>Tides!A36</f>
        <v>42401</v>
      </c>
      <c r="G36" s="52"/>
      <c r="M36" s="52"/>
      <c r="R36" s="63">
        <f>A36</f>
        <v>42401</v>
      </c>
      <c r="S36" s="63"/>
      <c r="T36" s="63"/>
      <c r="U36" s="63"/>
      <c r="V36" s="63"/>
      <c r="W36" s="63"/>
      <c r="X36" s="63"/>
      <c r="AB36" s="17"/>
      <c r="AC36" s="18"/>
      <c r="AD36" s="17"/>
      <c r="AE36" s="18"/>
      <c r="AF36" s="39"/>
      <c r="AG36" s="39"/>
    </row>
    <row r="37" spans="1:33" ht="39.6" x14ac:dyDescent="0.25">
      <c r="A37" s="2" t="s">
        <v>8</v>
      </c>
      <c r="B37" s="3" t="s">
        <v>2</v>
      </c>
      <c r="C37" s="4"/>
      <c r="D37" s="58" t="s">
        <v>3</v>
      </c>
      <c r="E37" s="58" t="s">
        <v>1622</v>
      </c>
      <c r="F37" s="3" t="s">
        <v>1621</v>
      </c>
      <c r="G37" s="53"/>
      <c r="H37" s="5" t="s">
        <v>2</v>
      </c>
      <c r="I37" s="6"/>
      <c r="J37" s="58" t="s">
        <v>3</v>
      </c>
      <c r="K37" s="58" t="s">
        <v>1622</v>
      </c>
      <c r="L37" s="3" t="s">
        <v>1621</v>
      </c>
      <c r="M37" s="57"/>
      <c r="N37" s="5" t="s">
        <v>2</v>
      </c>
      <c r="O37" s="5"/>
      <c r="P37" s="7"/>
      <c r="R37" s="30" t="s">
        <v>8</v>
      </c>
      <c r="S37" s="31" t="s">
        <v>9</v>
      </c>
      <c r="T37" s="31"/>
      <c r="U37" s="31" t="s">
        <v>10</v>
      </c>
      <c r="V37" s="31"/>
      <c r="W37" s="21" t="s">
        <v>2</v>
      </c>
      <c r="X37" s="21" t="s">
        <v>3</v>
      </c>
      <c r="Y37" s="21" t="s">
        <v>2</v>
      </c>
      <c r="Z37" s="21" t="s">
        <v>3</v>
      </c>
      <c r="AA37" s="21" t="s">
        <v>2</v>
      </c>
      <c r="AB37" s="32" t="s">
        <v>11</v>
      </c>
      <c r="AC37" s="33" t="s">
        <v>12</v>
      </c>
      <c r="AD37" s="32" t="s">
        <v>11</v>
      </c>
      <c r="AE37" s="34" t="s">
        <v>12</v>
      </c>
      <c r="AF37" s="37" t="str">
        <f>Tides!H37</f>
        <v>Sunrise</v>
      </c>
      <c r="AG37" s="37" t="str">
        <f>Tides!I37</f>
        <v>Sunset</v>
      </c>
    </row>
    <row r="38" spans="1:33" ht="19.5" customHeight="1" x14ac:dyDescent="0.25">
      <c r="A38" s="8" t="str">
        <f>Tides!A38</f>
        <v>Mon 1</v>
      </c>
      <c r="B38" s="9" t="str">
        <f>IF(ISNUMBER(TIMEVALUE(LEFT(Tides!B38,5))),TIMEVALUE(LEFT(Tides!B38,5)),"")</f>
        <v/>
      </c>
      <c r="C38" s="10" t="str">
        <f>IF(ISNUMBER(VALUE(LEFT(RIGHT(Tides!B38,6),4))),VALUE(LEFT(RIGHT(Tides!B38,6),4)),"")</f>
        <v/>
      </c>
      <c r="D38" s="9">
        <f>IF(ISNUMBER(TIMEVALUE(LEFT(Tides!C38,5))),TIMEVALUE(LEFT(Tides!C38,5)),"")</f>
        <v>0.50902777777777775</v>
      </c>
      <c r="E38" s="10">
        <f>COUNTIF(Tides!C38, "*PM*")</f>
        <v>0</v>
      </c>
      <c r="F38" s="59">
        <f t="shared" ref="F38:F54" si="24">IF(E38&gt;0,D38+0.5, D38)</f>
        <v>0.50902777777777775</v>
      </c>
      <c r="G38" s="51">
        <f>IF(ISNUMBER(VALUE(LEFT(RIGHT(Tides!C38,6),4))),VALUE(LEFT(RIGHT(Tides!C38,6),4)),"")</f>
        <v>1.5</v>
      </c>
      <c r="H38" s="9">
        <f>IF(ISNUMBER(TIMEVALUE(LEFT(Tides!D38,5))),TIMEVALUE(LEFT(Tides!D38,5)),"")</f>
        <v>0.27986111111111112</v>
      </c>
      <c r="I38" s="10">
        <f>IF(ISNUMBER(VALUE(LEFT(RIGHT(Tides!D38,6),4))),VALUE(LEFT(RIGHT(Tides!D38,6),4)),"")</f>
        <v>3.3</v>
      </c>
      <c r="J38" s="9">
        <f>IF(ISNUMBER(TIMEVALUE(LEFT(Tides!E38,5))),TIMEVALUE(LEFT(Tides!E38,5)),"")</f>
        <v>0.52222222222222225</v>
      </c>
      <c r="K38" s="10">
        <f>COUNTIF(Tides!E38, "*PM*")</f>
        <v>1</v>
      </c>
      <c r="L38" s="59">
        <f t="shared" ref="L38:L45" si="25">IF(K38&gt;0,J38+0.5, J38)</f>
        <v>1.0222222222222221</v>
      </c>
      <c r="M38" s="51">
        <f>IF(ISNUMBER(VALUE(LEFT(RIGHT(Tides!E38,6),4))),VALUE(LEFT(RIGHT(Tides!E38,6),4)),"")</f>
        <v>1.7</v>
      </c>
      <c r="N38" s="9">
        <f>IF(ISNUMBER(TIMEVALUE(LEFT(Tides!F38,5))),TIMEVALUE(LEFT(Tides!F38,5)),"")</f>
        <v>0.29097222222222224</v>
      </c>
      <c r="O38" s="9"/>
      <c r="P38" s="10">
        <f>IF(ISNUMBER(VALUE(LEFT(RIGHT(Tides!F38,6),4))),VALUE(LEFT(RIGHT(Tides!F38,6),4)),"")</f>
        <v>3.4</v>
      </c>
      <c r="R38" s="36" t="str">
        <f t="shared" ref="R38:R66" si="26">A38</f>
        <v>Mon 1</v>
      </c>
      <c r="S38" s="22" t="str">
        <f t="shared" ref="S38:S66" si="27">IF(OR(G38&gt;1.3,ISNUMBER(G38)=FALSE),"No Restriction",IF(G38&gt;1.2,"1.0 hour",IF(G38&gt;0.5,"1.5 hour","2.0 hours")))</f>
        <v>No Restriction</v>
      </c>
      <c r="T38" s="22">
        <f>IF(OR(G38&gt;1.3,ISNUMBER(G38)=FALSE),0,IF(G38&gt;1.2,0.0416666666666667,IF(G38&gt;0.5,0.0625,0.0833333333333333)))</f>
        <v>0</v>
      </c>
      <c r="U38" s="22" t="str">
        <f t="shared" ref="U38:U66" si="28">IF(OR(M38&gt;1.3,ISNUMBER(M38)=FALSE),"No Restriction",IF(M38&gt;1.2,"1.0 hour",IF(M38&gt;0.5,"1.5 hour","2.0 hours")))</f>
        <v>No Restriction</v>
      </c>
      <c r="V38" s="22">
        <f>IF(OR(M38&gt;1.3,ISNUMBER(M38)=FALSE),0,IF(M38&gt;1.2,0.0416666666666667,IF(M38&gt;0.5,0.0625,0.0833333333333333)))</f>
        <v>0</v>
      </c>
      <c r="W38" s="22" t="str">
        <f>IF(ISTEXT(Tides!B38),Tides!B38,"")</f>
        <v/>
      </c>
      <c r="X38" s="22" t="str">
        <f>IF(ISTEXT(Tides!C38),Tides!C38,"")</f>
        <v>12:13 AM / 1.5 m</v>
      </c>
      <c r="Y38" s="22" t="str">
        <f>IF(ISTEXT(Tides!D38),Tides!D38,"")</f>
        <v>6:43 AM / 3.3 m</v>
      </c>
      <c r="Z38" s="22" t="str">
        <f>IF(ISTEXT(Tides!E38),Tides!E38,"")</f>
        <v>12:32 PM / 1.7 m</v>
      </c>
      <c r="AA38" s="22" t="str">
        <f>IF(ISTEXT(Tides!F38),Tides!F38,"")</f>
        <v>6:59 PM / 3.4 m</v>
      </c>
      <c r="AB38" s="60" t="str">
        <f>IF(T38&gt;0,F38-T38,"")</f>
        <v/>
      </c>
      <c r="AC38" s="61" t="str">
        <f>IF(T38&gt;0,F38+T38,"")</f>
        <v/>
      </c>
      <c r="AD38" s="60" t="str">
        <f>IF(V38&gt;0,L38-V38,"")</f>
        <v/>
      </c>
      <c r="AE38" s="64" t="str">
        <f>IF(V38&gt;0,L38+V38,"")</f>
        <v/>
      </c>
      <c r="AF38" s="37">
        <f>Tides!H38</f>
        <v>0.33958333333333335</v>
      </c>
      <c r="AG38" s="37">
        <f>Tides!I38</f>
        <v>0.69097222222222221</v>
      </c>
    </row>
    <row r="39" spans="1:33" ht="19.95" customHeight="1" x14ac:dyDescent="0.25">
      <c r="A39" s="8" t="str">
        <f>Tides!A39</f>
        <v>Tue 2</v>
      </c>
      <c r="B39" s="9" t="str">
        <f>IF(ISNUMBER(TIMEVALUE(LEFT(Tides!B39,5))),TIMEVALUE(LEFT(Tides!B39,5)),"")</f>
        <v/>
      </c>
      <c r="C39" s="10" t="str">
        <f>IF(ISNUMBER(VALUE(LEFT(RIGHT(Tides!B39,6),4))),VALUE(LEFT(RIGHT(Tides!B39,6),4)),"")</f>
        <v/>
      </c>
      <c r="D39" s="9">
        <f>IF(ISNUMBER(TIMEVALUE(LEFT(Tides!C39,5))),TIMEVALUE(LEFT(Tides!C39,5)),"")</f>
        <v>5.0694444444444452E-2</v>
      </c>
      <c r="E39" s="10">
        <f>COUNTIF(Tides!C39, "*PM*")</f>
        <v>0</v>
      </c>
      <c r="F39" s="59">
        <f t="shared" si="24"/>
        <v>5.0694444444444452E-2</v>
      </c>
      <c r="G39" s="51">
        <f>IF(ISNUMBER(VALUE(LEFT(RIGHT(Tides!C39,6),4))),VALUE(LEFT(RIGHT(Tides!C39,6),4)),"")</f>
        <v>1.6</v>
      </c>
      <c r="H39" s="9">
        <f>IF(ISNUMBER(TIMEVALUE(LEFT(Tides!D39,5))),TIMEVALUE(LEFT(Tides!D39,5)),"")</f>
        <v>0.32291666666666669</v>
      </c>
      <c r="I39" s="10">
        <f>IF(ISNUMBER(VALUE(LEFT(RIGHT(Tides!D39,6),4))),VALUE(LEFT(RIGHT(Tides!D39,6),4)),"")</f>
        <v>3.2</v>
      </c>
      <c r="J39" s="9">
        <f>IF(ISNUMBER(TIMEVALUE(LEFT(Tides!E39,5))),TIMEVALUE(LEFT(Tides!E39,5)),"")</f>
        <v>7.2222222222222229E-2</v>
      </c>
      <c r="K39" s="10">
        <f>COUNTIF(Tides!E39, "*PM*")</f>
        <v>1</v>
      </c>
      <c r="L39" s="59">
        <f t="shared" si="25"/>
        <v>0.57222222222222219</v>
      </c>
      <c r="M39" s="51">
        <f>IF(ISNUMBER(VALUE(LEFT(RIGHT(Tides!E39,6),4))),VALUE(LEFT(RIGHT(Tides!E39,6),4)),"")</f>
        <v>1.8</v>
      </c>
      <c r="N39" s="9">
        <f>IF(ISNUMBER(TIMEVALUE(LEFT(Tides!F39,5))),TIMEVALUE(LEFT(Tides!F39,5)),"")</f>
        <v>0.33819444444444446</v>
      </c>
      <c r="O39" s="9"/>
      <c r="P39" s="10">
        <f>IF(ISNUMBER(VALUE(LEFT(RIGHT(Tides!F39,6),4))),VALUE(LEFT(RIGHT(Tides!F39,6),4)),"")</f>
        <v>3.3</v>
      </c>
      <c r="R39" s="36" t="str">
        <f t="shared" si="26"/>
        <v>Tue 2</v>
      </c>
      <c r="S39" s="22" t="str">
        <f t="shared" si="27"/>
        <v>No Restriction</v>
      </c>
      <c r="T39" s="22">
        <f t="shared" ref="T39:T56" si="29">IF(OR(G39&gt;1.3,ISNUMBER(G39)=FALSE),0,IF(G39&gt;1.2,0.0416666666666667,IF(G39&gt;0.5,0.0625,0.0833333333333333)))</f>
        <v>0</v>
      </c>
      <c r="U39" s="22" t="str">
        <f t="shared" si="28"/>
        <v>No Restriction</v>
      </c>
      <c r="V39" s="22">
        <f t="shared" ref="V39:V66" si="30">IF(OR(M39&gt;1.3,ISNUMBER(M39)=FALSE),0,IF(M39&gt;1.2,0.0416666666666667,IF(M39&gt;0.5,0.0625,0.0833333333333333)))</f>
        <v>0</v>
      </c>
      <c r="W39" s="22" t="str">
        <f>IF(ISTEXT(Tides!B39),Tides!B39,"")</f>
        <v/>
      </c>
      <c r="X39" s="22" t="str">
        <f>IF(ISTEXT(Tides!C39),Tides!C39,"")</f>
        <v>1:13 AM / 1.6 m</v>
      </c>
      <c r="Y39" s="22" t="str">
        <f>IF(ISTEXT(Tides!D39),Tides!D39,"")</f>
        <v>7:45 AM / 3.2 m</v>
      </c>
      <c r="Z39" s="22" t="str">
        <f>IF(ISTEXT(Tides!E39),Tides!E39,"")</f>
        <v>1:44 PM / 1.8 m</v>
      </c>
      <c r="AA39" s="22" t="str">
        <f>IF(ISTEXT(Tides!F39),Tides!F39,"")</f>
        <v>8:07 PM / 3.3 m</v>
      </c>
      <c r="AB39" s="60" t="str">
        <f t="shared" ref="AB39:AB47" si="31">IF(T39&gt;0,F39-T39,"")</f>
        <v/>
      </c>
      <c r="AC39" s="61" t="str">
        <f t="shared" ref="AC39:AC66" si="32">IF(T39&gt;0,F39+T39,"")</f>
        <v/>
      </c>
      <c r="AD39" s="60" t="str">
        <f t="shared" ref="AD39:AD66" si="33">IF(V39&gt;0,L39-V39,"")</f>
        <v/>
      </c>
      <c r="AE39" s="64" t="str">
        <f t="shared" ref="AE39:AE66" si="34">IF(V39&gt;0,L39+V39,"")</f>
        <v/>
      </c>
      <c r="AF39" s="37">
        <f>Tides!H39</f>
        <v>0.33819444444444446</v>
      </c>
      <c r="AG39" s="37">
        <f>Tides!I39</f>
        <v>0.69236111111111109</v>
      </c>
    </row>
    <row r="40" spans="1:33" ht="19.95" customHeight="1" x14ac:dyDescent="0.25">
      <c r="A40" s="8" t="str">
        <f>Tides!A40</f>
        <v>Wed 3</v>
      </c>
      <c r="B40" s="9" t="str">
        <f>IF(ISNUMBER(TIMEVALUE(LEFT(Tides!B40,5))),TIMEVALUE(LEFT(Tides!B40,5)),"")</f>
        <v/>
      </c>
      <c r="C40" s="10" t="str">
        <f>IF(ISNUMBER(VALUE(LEFT(RIGHT(Tides!B40,6),4))),VALUE(LEFT(RIGHT(Tides!B40,6),4)),"")</f>
        <v/>
      </c>
      <c r="D40" s="9">
        <f>IF(ISNUMBER(TIMEVALUE(LEFT(Tides!C40,5))),TIMEVALUE(LEFT(Tides!C40,5)),"")</f>
        <v>0.10416666666666667</v>
      </c>
      <c r="E40" s="10">
        <f>COUNTIF(Tides!C40, "*PM*")</f>
        <v>0</v>
      </c>
      <c r="F40" s="59">
        <f t="shared" si="24"/>
        <v>0.10416666666666667</v>
      </c>
      <c r="G40" s="51">
        <f>IF(ISNUMBER(VALUE(LEFT(RIGHT(Tides!C40,6),4))),VALUE(LEFT(RIGHT(Tides!C40,6),4)),"")</f>
        <v>1.7</v>
      </c>
      <c r="H40" s="9">
        <f>IF(ISNUMBER(TIMEVALUE(LEFT(Tides!D40,5))),TIMEVALUE(LEFT(Tides!D40,5)),"")</f>
        <v>0.37083333333333335</v>
      </c>
      <c r="I40" s="10">
        <f>IF(ISNUMBER(VALUE(LEFT(RIGHT(Tides!D40,6),4))),VALUE(LEFT(RIGHT(Tides!D40,6),4)),"")</f>
        <v>3.2</v>
      </c>
      <c r="J40" s="9">
        <f>IF(ISNUMBER(TIMEVALUE(LEFT(Tides!E40,5))),TIMEVALUE(LEFT(Tides!E40,5)),"")</f>
        <v>0.13055555555555556</v>
      </c>
      <c r="K40" s="10">
        <f>COUNTIF(Tides!E40, "*PM*")</f>
        <v>1</v>
      </c>
      <c r="L40" s="59">
        <f t="shared" si="25"/>
        <v>0.63055555555555554</v>
      </c>
      <c r="M40" s="51">
        <f>IF(ISNUMBER(VALUE(LEFT(RIGHT(Tides!E40,6),4))),VALUE(LEFT(RIGHT(Tides!E40,6),4)),"")</f>
        <v>1.8</v>
      </c>
      <c r="N40" s="9">
        <f>IF(ISNUMBER(TIMEVALUE(LEFT(Tides!F40,5))),TIMEVALUE(LEFT(Tides!F40,5)),"")</f>
        <v>0.38958333333333334</v>
      </c>
      <c r="O40" s="9"/>
      <c r="P40" s="10">
        <f>IF(ISNUMBER(VALUE(LEFT(RIGHT(Tides!F40,6),4))),VALUE(LEFT(RIGHT(Tides!F40,6),4)),"")</f>
        <v>3.3</v>
      </c>
      <c r="R40" s="36" t="str">
        <f t="shared" si="26"/>
        <v>Wed 3</v>
      </c>
      <c r="S40" s="22" t="str">
        <f t="shared" si="27"/>
        <v>No Restriction</v>
      </c>
      <c r="T40" s="22">
        <f t="shared" si="29"/>
        <v>0</v>
      </c>
      <c r="U40" s="22" t="str">
        <f t="shared" si="28"/>
        <v>No Restriction</v>
      </c>
      <c r="V40" s="22">
        <f t="shared" si="30"/>
        <v>0</v>
      </c>
      <c r="W40" s="22" t="str">
        <f>IF(ISTEXT(Tides!B40),Tides!B40,"")</f>
        <v/>
      </c>
      <c r="X40" s="22" t="str">
        <f>IF(ISTEXT(Tides!C40),Tides!C40,"")</f>
        <v>2:30 AM / 1.7 m</v>
      </c>
      <c r="Y40" s="22" t="str">
        <f>IF(ISTEXT(Tides!D40),Tides!D40,"")</f>
        <v>8:54 AM / 3.2 m</v>
      </c>
      <c r="Z40" s="22" t="str">
        <f>IF(ISTEXT(Tides!E40),Tides!E40,"")</f>
        <v>3:08 PM / 1.8 m</v>
      </c>
      <c r="AA40" s="22" t="str">
        <f>IF(ISTEXT(Tides!F40),Tides!F40,"")</f>
        <v>9:21 PM / 3.3 m</v>
      </c>
      <c r="AB40" s="60" t="str">
        <f t="shared" si="31"/>
        <v/>
      </c>
      <c r="AC40" s="61" t="str">
        <f t="shared" si="32"/>
        <v/>
      </c>
      <c r="AD40" s="60" t="str">
        <f t="shared" si="33"/>
        <v/>
      </c>
      <c r="AE40" s="64" t="str">
        <f t="shared" si="34"/>
        <v/>
      </c>
      <c r="AF40" s="37">
        <f>Tides!H40</f>
        <v>0.33680555555555558</v>
      </c>
      <c r="AG40" s="37">
        <f>Tides!I40</f>
        <v>0.69374999999999998</v>
      </c>
    </row>
    <row r="41" spans="1:33" ht="19.95" customHeight="1" x14ac:dyDescent="0.25">
      <c r="A41" s="8" t="str">
        <f>Tides!A41</f>
        <v>Thu 4</v>
      </c>
      <c r="B41" s="9" t="str">
        <f>IF(ISNUMBER(TIMEVALUE(LEFT(Tides!B41,5))),TIMEVALUE(LEFT(Tides!B41,5)),"")</f>
        <v/>
      </c>
      <c r="C41" s="10" t="str">
        <f>IF(ISNUMBER(VALUE(LEFT(RIGHT(Tides!B41,6),4))),VALUE(LEFT(RIGHT(Tides!B41,6),4)),"")</f>
        <v/>
      </c>
      <c r="D41" s="9">
        <f>IF(ISNUMBER(TIMEVALUE(LEFT(Tides!C41,5))),TIMEVALUE(LEFT(Tides!C41,5)),"")</f>
        <v>0.15625</v>
      </c>
      <c r="E41" s="10">
        <f>COUNTIF(Tides!C41, "*PM*")</f>
        <v>0</v>
      </c>
      <c r="F41" s="59">
        <f t="shared" si="24"/>
        <v>0.15625</v>
      </c>
      <c r="G41" s="51">
        <f>IF(ISNUMBER(VALUE(LEFT(RIGHT(Tides!C41,6),4))),VALUE(LEFT(RIGHT(Tides!C41,6),4)),"")</f>
        <v>1.6</v>
      </c>
      <c r="H41" s="9">
        <f>IF(ISNUMBER(TIMEVALUE(LEFT(Tides!D41,5))),TIMEVALUE(LEFT(Tides!D41,5)),"")</f>
        <v>0.41736111111111113</v>
      </c>
      <c r="I41" s="10">
        <f>IF(ISNUMBER(VALUE(LEFT(RIGHT(Tides!D41,6),4))),VALUE(LEFT(RIGHT(Tides!D41,6),4)),"")</f>
        <v>3.4</v>
      </c>
      <c r="J41" s="9">
        <f>IF(ISNUMBER(TIMEVALUE(LEFT(Tides!E41,5))),TIMEVALUE(LEFT(Tides!E41,5)),"")</f>
        <v>0.17986111111111111</v>
      </c>
      <c r="K41" s="10">
        <f>COUNTIF(Tides!E41, "*PM*")</f>
        <v>1</v>
      </c>
      <c r="L41" s="59">
        <f t="shared" si="25"/>
        <v>0.67986111111111114</v>
      </c>
      <c r="M41" s="51">
        <f>IF(ISNUMBER(VALUE(LEFT(RIGHT(Tides!E41,6),4))),VALUE(LEFT(RIGHT(Tides!E41,6),4)),"")</f>
        <v>1.6</v>
      </c>
      <c r="N41" s="9">
        <f>IF(ISNUMBER(TIMEVALUE(LEFT(Tides!F41,5))),TIMEVALUE(LEFT(Tides!F41,5)),"")</f>
        <v>0.4368055555555555</v>
      </c>
      <c r="O41" s="9"/>
      <c r="P41" s="10">
        <f>IF(ISNUMBER(VALUE(LEFT(RIGHT(Tides!F41,6),4))),VALUE(LEFT(RIGHT(Tides!F41,6),4)),"")</f>
        <v>3.4</v>
      </c>
      <c r="R41" s="36" t="str">
        <f t="shared" si="26"/>
        <v>Thu 4</v>
      </c>
      <c r="S41" s="22" t="str">
        <f t="shared" si="27"/>
        <v>No Restriction</v>
      </c>
      <c r="T41" s="22">
        <f t="shared" si="29"/>
        <v>0</v>
      </c>
      <c r="U41" s="22" t="str">
        <f t="shared" si="28"/>
        <v>No Restriction</v>
      </c>
      <c r="V41" s="22">
        <f t="shared" si="30"/>
        <v>0</v>
      </c>
      <c r="W41" s="22" t="str">
        <f>IF(ISTEXT(Tides!B41),Tides!B41,"")</f>
        <v/>
      </c>
      <c r="X41" s="22" t="str">
        <f>IF(ISTEXT(Tides!C41),Tides!C41,"")</f>
        <v>3:45 AM / 1.6 m</v>
      </c>
      <c r="Y41" s="22" t="str">
        <f>IF(ISTEXT(Tides!D41),Tides!D41,"")</f>
        <v>10:01 AM / 3.4 m</v>
      </c>
      <c r="Z41" s="22" t="str">
        <f>IF(ISTEXT(Tides!E41),Tides!E41,"")</f>
        <v>4:19 PM / 1.6 m</v>
      </c>
      <c r="AA41" s="22" t="str">
        <f>IF(ISTEXT(Tides!F41),Tides!F41,"")</f>
        <v>10:29 PM / 3.4 m</v>
      </c>
      <c r="AB41" s="60" t="str">
        <f t="shared" si="31"/>
        <v/>
      </c>
      <c r="AC41" s="61" t="str">
        <f t="shared" si="32"/>
        <v/>
      </c>
      <c r="AD41" s="60" t="str">
        <f t="shared" si="33"/>
        <v/>
      </c>
      <c r="AE41" s="64" t="str">
        <f t="shared" si="34"/>
        <v/>
      </c>
      <c r="AF41" s="37">
        <f>Tides!H41</f>
        <v>0.3347222222222222</v>
      </c>
      <c r="AG41" s="37">
        <f>Tides!I41</f>
        <v>0.69513888888888886</v>
      </c>
    </row>
    <row r="42" spans="1:33" ht="19.95" customHeight="1" x14ac:dyDescent="0.25">
      <c r="A42" s="8" t="str">
        <f>Tides!A42</f>
        <v>Fri 5</v>
      </c>
      <c r="B42" s="9" t="str">
        <f>IF(ISNUMBER(TIMEVALUE(LEFT(Tides!B42,5))),TIMEVALUE(LEFT(Tides!B42,5)),"")</f>
        <v/>
      </c>
      <c r="C42" s="10" t="str">
        <f>IF(ISNUMBER(VALUE(LEFT(RIGHT(Tides!B42,6),4))),VALUE(LEFT(RIGHT(Tides!B42,6),4)),"")</f>
        <v/>
      </c>
      <c r="D42" s="9">
        <f>IF(ISNUMBER(TIMEVALUE(LEFT(Tides!C42,5))),TIMEVALUE(LEFT(Tides!C42,5)),"")</f>
        <v>0.19791666666666666</v>
      </c>
      <c r="E42" s="10">
        <f>COUNTIF(Tides!C42, "*PM*")</f>
        <v>0</v>
      </c>
      <c r="F42" s="59">
        <f t="shared" si="24"/>
        <v>0.19791666666666666</v>
      </c>
      <c r="G42" s="51">
        <f>IF(ISNUMBER(VALUE(LEFT(RIGHT(Tides!C42,6),4))),VALUE(LEFT(RIGHT(Tides!C42,6),4)),"")</f>
        <v>1.5</v>
      </c>
      <c r="H42" s="9">
        <f>IF(ISNUMBER(TIMEVALUE(LEFT(Tides!D42,5))),TIMEVALUE(LEFT(Tides!D42,5)),"")</f>
        <v>0.45624999999999999</v>
      </c>
      <c r="I42" s="10">
        <f>IF(ISNUMBER(VALUE(LEFT(RIGHT(Tides!D42,6),4))),VALUE(LEFT(RIGHT(Tides!D42,6),4)),"")</f>
        <v>3.6</v>
      </c>
      <c r="J42" s="9">
        <f>IF(ISNUMBER(TIMEVALUE(LEFT(Tides!E42,5))),TIMEVALUE(LEFT(Tides!E42,5)),"")</f>
        <v>0.21736111111111112</v>
      </c>
      <c r="K42" s="10">
        <f>COUNTIF(Tides!E42, "*PM*")</f>
        <v>1</v>
      </c>
      <c r="L42" s="59">
        <f t="shared" si="25"/>
        <v>0.71736111111111112</v>
      </c>
      <c r="M42" s="51">
        <f>IF(ISNUMBER(VALUE(LEFT(RIGHT(Tides!E42,6),4))),VALUE(LEFT(RIGHT(Tides!E42,6),4)),"")</f>
        <v>1.3</v>
      </c>
      <c r="N42" s="9">
        <f>IF(ISNUMBER(TIMEVALUE(LEFT(Tides!F42,5))),TIMEVALUE(LEFT(Tides!F42,5)),"")</f>
        <v>0.47638888888888892</v>
      </c>
      <c r="O42" s="9"/>
      <c r="P42" s="10">
        <f>IF(ISNUMBER(VALUE(LEFT(RIGHT(Tides!F42,6),4))),VALUE(LEFT(RIGHT(Tides!F42,6),4)),"")</f>
        <v>3.6</v>
      </c>
      <c r="R42" s="36" t="str">
        <f t="shared" si="26"/>
        <v>Fri 5</v>
      </c>
      <c r="S42" s="22" t="str">
        <f t="shared" si="27"/>
        <v>No Restriction</v>
      </c>
      <c r="T42" s="22">
        <f t="shared" si="29"/>
        <v>0</v>
      </c>
      <c r="U42" s="22" t="str">
        <f t="shared" si="28"/>
        <v>1.0 hour</v>
      </c>
      <c r="V42" s="22">
        <f t="shared" si="30"/>
        <v>4.1666666666666699E-2</v>
      </c>
      <c r="W42" s="22" t="str">
        <f>IF(ISTEXT(Tides!B42),Tides!B42,"")</f>
        <v/>
      </c>
      <c r="X42" s="22" t="str">
        <f>IF(ISTEXT(Tides!C42),Tides!C42,"")</f>
        <v>4:45 AM / 1.5 m</v>
      </c>
      <c r="Y42" s="22" t="str">
        <f>IF(ISTEXT(Tides!D42),Tides!D42,"")</f>
        <v>10:57 AM / 3.6 m</v>
      </c>
      <c r="Z42" s="22" t="str">
        <f>IF(ISTEXT(Tides!E42),Tides!E42,"")</f>
        <v>5:13 PM / 1.3 m</v>
      </c>
      <c r="AA42" s="22" t="str">
        <f>IF(ISTEXT(Tides!F42),Tides!F42,"")</f>
        <v>11:26 PM / 3.6 m</v>
      </c>
      <c r="AB42" s="60" t="str">
        <f t="shared" si="31"/>
        <v/>
      </c>
      <c r="AC42" s="61" t="str">
        <f t="shared" si="32"/>
        <v/>
      </c>
      <c r="AD42" s="60">
        <f t="shared" si="33"/>
        <v>0.67569444444444438</v>
      </c>
      <c r="AE42" s="64">
        <f t="shared" si="34"/>
        <v>0.75902777777777786</v>
      </c>
      <c r="AF42" s="37">
        <f>Tides!H42</f>
        <v>0.33333333333333331</v>
      </c>
      <c r="AG42" s="37">
        <f>Tides!I42</f>
        <v>0.6972222222222223</v>
      </c>
    </row>
    <row r="43" spans="1:33" ht="19.95" customHeight="1" x14ac:dyDescent="0.25">
      <c r="A43" s="8" t="str">
        <f>Tides!A43</f>
        <v>Sat 6</v>
      </c>
      <c r="B43" s="9" t="str">
        <f>IF(ISNUMBER(TIMEVALUE(LEFT(Tides!B43,5))),TIMEVALUE(LEFT(Tides!B43,5)),"")</f>
        <v/>
      </c>
      <c r="C43" s="10" t="str">
        <f>IF(ISNUMBER(VALUE(LEFT(RIGHT(Tides!B43,6),4))),VALUE(LEFT(RIGHT(Tides!B43,6),4)),"")</f>
        <v/>
      </c>
      <c r="D43" s="9">
        <f>IF(ISNUMBER(TIMEVALUE(LEFT(Tides!C43,5))),TIMEVALUE(LEFT(Tides!C43,5)),"")</f>
        <v>0.23194444444444443</v>
      </c>
      <c r="E43" s="10">
        <f>COUNTIF(Tides!C43, "*PM*")</f>
        <v>0</v>
      </c>
      <c r="F43" s="59">
        <f t="shared" si="24"/>
        <v>0.23194444444444443</v>
      </c>
      <c r="G43" s="51">
        <f>IF(ISNUMBER(VALUE(LEFT(RIGHT(Tides!C43,6),4))),VALUE(LEFT(RIGHT(Tides!C43,6),4)),"")</f>
        <v>1.3</v>
      </c>
      <c r="H43" s="9">
        <f>IF(ISNUMBER(TIMEVALUE(LEFT(Tides!D43,5))),TIMEVALUE(LEFT(Tides!D43,5)),"")</f>
        <v>0.49027777777777781</v>
      </c>
      <c r="I43" s="10">
        <f>IF(ISNUMBER(VALUE(LEFT(RIGHT(Tides!D43,6),4))),VALUE(LEFT(RIGHT(Tides!D43,6),4)),"")</f>
        <v>3.8</v>
      </c>
      <c r="J43" s="9">
        <f>IF(ISNUMBER(TIMEVALUE(LEFT(Tides!E43,5))),TIMEVALUE(LEFT(Tides!E43,5)),"")</f>
        <v>0.24861111111111112</v>
      </c>
      <c r="K43" s="10">
        <f>COUNTIF(Tides!E43, "*PM*")</f>
        <v>1</v>
      </c>
      <c r="L43" s="59">
        <f t="shared" si="25"/>
        <v>0.74861111111111112</v>
      </c>
      <c r="M43" s="51">
        <f>IF(ISNUMBER(VALUE(LEFT(RIGHT(Tides!E43,6),4))),VALUE(LEFT(RIGHT(Tides!E43,6),4)),"")</f>
        <v>1</v>
      </c>
      <c r="N43" s="9" t="str">
        <f>IF(ISNUMBER(TIMEVALUE(LEFT(Tides!F43,5))),TIMEVALUE(LEFT(Tides!F43,5)),"")</f>
        <v/>
      </c>
      <c r="O43" s="9"/>
      <c r="P43" s="10" t="str">
        <f>IF(ISNUMBER(VALUE(LEFT(RIGHT(Tides!F43,6),4))),VALUE(LEFT(RIGHT(Tides!F43,6),4)),"")</f>
        <v/>
      </c>
      <c r="R43" s="36" t="str">
        <f t="shared" si="26"/>
        <v>Sat 6</v>
      </c>
      <c r="S43" s="22" t="str">
        <f t="shared" si="27"/>
        <v>1.0 hour</v>
      </c>
      <c r="T43" s="22">
        <f t="shared" si="29"/>
        <v>4.1666666666666699E-2</v>
      </c>
      <c r="U43" s="22" t="str">
        <f t="shared" si="28"/>
        <v>1.5 hour</v>
      </c>
      <c r="V43" s="22">
        <f t="shared" si="30"/>
        <v>6.25E-2</v>
      </c>
      <c r="W43" s="22" t="str">
        <f>IF(ISTEXT(Tides!B43),Tides!B43,"")</f>
        <v/>
      </c>
      <c r="X43" s="22" t="str">
        <f>IF(ISTEXT(Tides!C43),Tides!C43,"")</f>
        <v>5:34 AM / 1.3 m</v>
      </c>
      <c r="Y43" s="22" t="str">
        <f>IF(ISTEXT(Tides!D43),Tides!D43,"")</f>
        <v>11:46 AM / 3.8 m</v>
      </c>
      <c r="Z43" s="22" t="str">
        <f>IF(ISTEXT(Tides!E43),Tides!E43,"")</f>
        <v>5:58 PM / 1.0 m</v>
      </c>
      <c r="AA43" s="22" t="str">
        <f>IF(ISTEXT(Tides!F43),Tides!F43,"")</f>
        <v/>
      </c>
      <c r="AB43" s="60">
        <f t="shared" si="31"/>
        <v>0.19027777777777771</v>
      </c>
      <c r="AC43" s="61">
        <f t="shared" si="32"/>
        <v>0.27361111111111114</v>
      </c>
      <c r="AD43" s="60">
        <f t="shared" si="33"/>
        <v>0.68611111111111112</v>
      </c>
      <c r="AE43" s="64">
        <f t="shared" si="34"/>
        <v>0.81111111111111112</v>
      </c>
      <c r="AF43" s="37">
        <f>Tides!H43</f>
        <v>0.33194444444444443</v>
      </c>
      <c r="AG43" s="37">
        <f>Tides!I43</f>
        <v>0.69861111111111107</v>
      </c>
    </row>
    <row r="44" spans="1:33" ht="19.95" customHeight="1" x14ac:dyDescent="0.25">
      <c r="A44" s="8" t="str">
        <f>Tides!A44</f>
        <v>Sun 7</v>
      </c>
      <c r="B44" s="9">
        <f>IF(ISNUMBER(TIMEVALUE(LEFT(Tides!B44,5))),TIMEVALUE(LEFT(Tides!B44,5)),"")</f>
        <v>0.50972222222222219</v>
      </c>
      <c r="C44" s="10">
        <f>IF(ISNUMBER(VALUE(LEFT(RIGHT(Tides!B44,6),4))),VALUE(LEFT(RIGHT(Tides!B44,6),4)),"")</f>
        <v>3.9</v>
      </c>
      <c r="D44" s="9">
        <f>IF(ISNUMBER(TIMEVALUE(LEFT(Tides!C44,5))),TIMEVALUE(LEFT(Tides!C44,5)),"")</f>
        <v>0.26180555555555557</v>
      </c>
      <c r="E44" s="10">
        <f>COUNTIF(Tides!C44, "*PM*")</f>
        <v>0</v>
      </c>
      <c r="F44" s="59">
        <f t="shared" si="24"/>
        <v>0.26180555555555557</v>
      </c>
      <c r="G44" s="51">
        <f>IF(ISNUMBER(VALUE(LEFT(RIGHT(Tides!C44,6),4))),VALUE(LEFT(RIGHT(Tides!C44,6),4)),"")</f>
        <v>1</v>
      </c>
      <c r="H44" s="9">
        <f>IF(ISNUMBER(TIMEVALUE(LEFT(Tides!D44,5))),TIMEVALUE(LEFT(Tides!D44,5)),"")</f>
        <v>0.52013888888888882</v>
      </c>
      <c r="I44" s="10">
        <f>IF(ISNUMBER(VALUE(LEFT(RIGHT(Tides!D44,6),4))),VALUE(LEFT(RIGHT(Tides!D44,6),4)),"")</f>
        <v>4.0999999999999996</v>
      </c>
      <c r="J44" s="9">
        <f>IF(ISNUMBER(TIMEVALUE(LEFT(Tides!E44,5))),TIMEVALUE(LEFT(Tides!E44,5)),"")</f>
        <v>0.27777777777777779</v>
      </c>
      <c r="K44" s="10">
        <f>COUNTIF(Tides!E44, "*PM*")</f>
        <v>1</v>
      </c>
      <c r="L44" s="59">
        <f t="shared" si="25"/>
        <v>0.77777777777777779</v>
      </c>
      <c r="M44" s="51">
        <f>IF(ISNUMBER(VALUE(LEFT(RIGHT(Tides!E44,6),4))),VALUE(LEFT(RIGHT(Tides!E44,6),4)),"")</f>
        <v>0.7</v>
      </c>
      <c r="N44" s="9" t="str">
        <f>IF(ISNUMBER(TIMEVALUE(LEFT(Tides!F44,5))),TIMEVALUE(LEFT(Tides!F44,5)),"")</f>
        <v/>
      </c>
      <c r="O44" s="9"/>
      <c r="P44" s="10" t="str">
        <f>IF(ISNUMBER(VALUE(LEFT(RIGHT(Tides!F44,6),4))),VALUE(LEFT(RIGHT(Tides!F44,6),4)),"")</f>
        <v/>
      </c>
      <c r="R44" s="36" t="str">
        <f t="shared" si="26"/>
        <v>Sun 7</v>
      </c>
      <c r="S44" s="22" t="str">
        <f t="shared" si="27"/>
        <v>1.5 hour</v>
      </c>
      <c r="T44" s="22">
        <f t="shared" si="29"/>
        <v>6.25E-2</v>
      </c>
      <c r="U44" s="22" t="str">
        <f t="shared" si="28"/>
        <v>1.5 hour</v>
      </c>
      <c r="V44" s="22">
        <f t="shared" si="30"/>
        <v>6.25E-2</v>
      </c>
      <c r="W44" s="22" t="str">
        <f>IF(ISTEXT(Tides!B44),Tides!B44,"")</f>
        <v>12:14 AM / 3.9 m</v>
      </c>
      <c r="X44" s="22" t="str">
        <f>IF(ISTEXT(Tides!C44),Tides!C44,"")</f>
        <v>6:17 AM / 1.0 m</v>
      </c>
      <c r="Y44" s="22" t="str">
        <f>IF(ISTEXT(Tides!D44),Tides!D44,"")</f>
        <v>12:29 PM / 4.1 m</v>
      </c>
      <c r="Z44" s="22" t="str">
        <f>IF(ISTEXT(Tides!E44),Tides!E44,"")</f>
        <v>6:40 PM / 0.7 m</v>
      </c>
      <c r="AA44" s="22" t="str">
        <f>IF(ISTEXT(Tides!F44),Tides!F44,"")</f>
        <v/>
      </c>
      <c r="AB44" s="60">
        <f t="shared" si="31"/>
        <v>0.19930555555555557</v>
      </c>
      <c r="AC44" s="61">
        <f t="shared" si="32"/>
        <v>0.32430555555555557</v>
      </c>
      <c r="AD44" s="60">
        <f t="shared" si="33"/>
        <v>0.71527777777777779</v>
      </c>
      <c r="AE44" s="64">
        <f t="shared" si="34"/>
        <v>0.84027777777777779</v>
      </c>
      <c r="AF44" s="37">
        <f>Tides!H44</f>
        <v>0.33055555555555555</v>
      </c>
      <c r="AG44" s="37">
        <f>Tides!I44</f>
        <v>0.70000000000000007</v>
      </c>
    </row>
    <row r="45" spans="1:33" ht="19.95" customHeight="1" x14ac:dyDescent="0.25">
      <c r="A45" s="8" t="str">
        <f>Tides!A45</f>
        <v>Mon 8</v>
      </c>
      <c r="B45" s="9">
        <f>IF(ISNUMBER(TIMEVALUE(LEFT(Tides!B45,5))),TIMEVALUE(LEFT(Tides!B45,5)),"")</f>
        <v>0.54027777777777775</v>
      </c>
      <c r="C45" s="10">
        <f>IF(ISNUMBER(VALUE(LEFT(RIGHT(Tides!B45,6),4))),VALUE(LEFT(RIGHT(Tides!B45,6),4)),"")</f>
        <v>4.0999999999999996</v>
      </c>
      <c r="D45" s="9">
        <f>IF(ISNUMBER(TIMEVALUE(LEFT(Tides!C45,5))),TIMEVALUE(LEFT(Tides!C45,5)),"")</f>
        <v>0.28958333333333336</v>
      </c>
      <c r="E45" s="10">
        <f>COUNTIF(Tides!C45, "*PM*")</f>
        <v>0</v>
      </c>
      <c r="F45" s="59">
        <f t="shared" si="24"/>
        <v>0.28958333333333336</v>
      </c>
      <c r="G45" s="51">
        <f>IF(ISNUMBER(VALUE(LEFT(RIGHT(Tides!C45,6),4))),VALUE(LEFT(RIGHT(Tides!C45,6),4)),"")</f>
        <v>0.8</v>
      </c>
      <c r="H45" s="9">
        <f>IF(ISNUMBER(TIMEVALUE(LEFT(Tides!D45,5))),TIMEVALUE(LEFT(Tides!D45,5)),"")</f>
        <v>4.9305555555555554E-2</v>
      </c>
      <c r="I45" s="10">
        <f>IF(ISNUMBER(VALUE(LEFT(RIGHT(Tides!D45,6),4))),VALUE(LEFT(RIGHT(Tides!D45,6),4)),"")</f>
        <v>4.3</v>
      </c>
      <c r="J45" s="9">
        <f>IF(ISNUMBER(TIMEVALUE(LEFT(Tides!E45,5))),TIMEVALUE(LEFT(Tides!E45,5)),"")</f>
        <v>0.30555555555555552</v>
      </c>
      <c r="K45" s="10">
        <f>COUNTIF(Tides!E45, "*PM*")</f>
        <v>1</v>
      </c>
      <c r="L45" s="59">
        <f t="shared" si="25"/>
        <v>0.80555555555555558</v>
      </c>
      <c r="M45" s="51">
        <f>IF(ISNUMBER(VALUE(LEFT(RIGHT(Tides!E45,6),4))),VALUE(LEFT(RIGHT(Tides!E45,6),4)),"")</f>
        <v>0.5</v>
      </c>
      <c r="N45" s="9" t="str">
        <f>IF(ISNUMBER(TIMEVALUE(LEFT(Tides!F45,5))),TIMEVALUE(LEFT(Tides!F45,5)),"")</f>
        <v/>
      </c>
      <c r="O45" s="9"/>
      <c r="P45" s="10" t="str">
        <f>IF(ISNUMBER(VALUE(LEFT(RIGHT(Tides!F45,6),4))),VALUE(LEFT(RIGHT(Tides!F45,6),4)),"")</f>
        <v/>
      </c>
      <c r="R45" s="36" t="str">
        <f t="shared" si="26"/>
        <v>Mon 8</v>
      </c>
      <c r="S45" s="22" t="str">
        <f t="shared" si="27"/>
        <v>1.5 hour</v>
      </c>
      <c r="T45" s="22">
        <f t="shared" si="29"/>
        <v>6.25E-2</v>
      </c>
      <c r="U45" s="22" t="str">
        <f t="shared" si="28"/>
        <v>2.0 hours</v>
      </c>
      <c r="V45" s="22">
        <f t="shared" si="30"/>
        <v>8.3333333333333301E-2</v>
      </c>
      <c r="W45" s="22" t="str">
        <f>IF(ISTEXT(Tides!B45),Tides!B45,"")</f>
        <v>12:58 AM / 4.1 m</v>
      </c>
      <c r="X45" s="22" t="str">
        <f>IF(ISTEXT(Tides!C45),Tides!C45,"")</f>
        <v>6:57 AM / 0.8 m</v>
      </c>
      <c r="Y45" s="22" t="str">
        <f>IF(ISTEXT(Tides!D45),Tides!D45,"")</f>
        <v>1:11 PM / 4.3 m</v>
      </c>
      <c r="Z45" s="22" t="str">
        <f>IF(ISTEXT(Tides!E45),Tides!E45,"")</f>
        <v>7:20 PM / 0.5 m</v>
      </c>
      <c r="AA45" s="22" t="str">
        <f>IF(ISTEXT(Tides!F45),Tides!F45,"")</f>
        <v/>
      </c>
      <c r="AB45" s="60">
        <f t="shared" si="31"/>
        <v>0.22708333333333336</v>
      </c>
      <c r="AC45" s="61">
        <f t="shared" si="32"/>
        <v>0.35208333333333336</v>
      </c>
      <c r="AD45" s="60">
        <f t="shared" si="33"/>
        <v>0.72222222222222232</v>
      </c>
      <c r="AE45" s="64">
        <f t="shared" si="34"/>
        <v>0.88888888888888884</v>
      </c>
      <c r="AF45" s="37">
        <f>Tides!H45</f>
        <v>0.32916666666666666</v>
      </c>
      <c r="AG45" s="37">
        <f>Tides!I45</f>
        <v>0.70138888888888884</v>
      </c>
    </row>
    <row r="46" spans="1:33" ht="19.95" customHeight="1" x14ac:dyDescent="0.25">
      <c r="A46" s="8" t="str">
        <f>Tides!A46</f>
        <v>Tue 9</v>
      </c>
      <c r="B46" s="9">
        <f>IF(ISNUMBER(TIMEVALUE(LEFT(Tides!B46,5))),TIMEVALUE(LEFT(Tides!B46,5)),"")</f>
        <v>6.9444444444444434E-2</v>
      </c>
      <c r="C46" s="10">
        <f>IF(ISNUMBER(VALUE(LEFT(RIGHT(Tides!B46,6),4))),VALUE(LEFT(RIGHT(Tides!B46,6),4)),"")</f>
        <v>4.3</v>
      </c>
      <c r="D46" s="9">
        <f>IF(ISNUMBER(TIMEVALUE(LEFT(Tides!C46,5))),TIMEVALUE(LEFT(Tides!C46,5)),"")</f>
        <v>0.31666666666666665</v>
      </c>
      <c r="E46" s="10">
        <f>COUNTIF(Tides!C46, "*PM*")</f>
        <v>0</v>
      </c>
      <c r="F46" s="59">
        <f t="shared" si="24"/>
        <v>0.31666666666666665</v>
      </c>
      <c r="G46" s="51">
        <f>IF(ISNUMBER(VALUE(LEFT(RIGHT(Tides!C46,6),4))),VALUE(LEFT(RIGHT(Tides!C46,6),4)),"")</f>
        <v>0.7</v>
      </c>
      <c r="H46" s="9">
        <f>IF(ISNUMBER(TIMEVALUE(LEFT(Tides!D46,5))),TIMEVALUE(LEFT(Tides!D46,5)),"")</f>
        <v>7.7083333333333337E-2</v>
      </c>
      <c r="I46" s="10">
        <f>IF(ISNUMBER(VALUE(LEFT(RIGHT(Tides!D46,6),4))),VALUE(LEFT(RIGHT(Tides!D46,6),4)),"")</f>
        <v>4.5</v>
      </c>
      <c r="J46" s="9">
        <f>IF(ISNUMBER(TIMEVALUE(LEFT(Tides!E46,5))),TIMEVALUE(LEFT(Tides!E46,5)),"")</f>
        <v>0.33402777777777781</v>
      </c>
      <c r="K46" s="10">
        <f>COUNTIF(Tides!E46, "*PM*")</f>
        <v>1</v>
      </c>
      <c r="L46" s="59">
        <f>IF(K46&gt;0,J46+0.5, J46)</f>
        <v>0.83402777777777781</v>
      </c>
      <c r="M46" s="51">
        <f>IF(ISNUMBER(VALUE(LEFT(RIGHT(Tides!E46,6),4))),VALUE(LEFT(RIGHT(Tides!E46,6),4)),"")</f>
        <v>0.3</v>
      </c>
      <c r="N46" s="9" t="str">
        <f>IF(ISNUMBER(TIMEVALUE(LEFT(Tides!F46,5))),TIMEVALUE(LEFT(Tides!F46,5)),"")</f>
        <v/>
      </c>
      <c r="O46" s="9"/>
      <c r="P46" s="10" t="str">
        <f>IF(ISNUMBER(VALUE(LEFT(RIGHT(Tides!F46,6),4))),VALUE(LEFT(RIGHT(Tides!F46,6),4)),"")</f>
        <v/>
      </c>
      <c r="R46" s="36" t="str">
        <f t="shared" si="26"/>
        <v>Tue 9</v>
      </c>
      <c r="S46" s="22" t="str">
        <f t="shared" si="27"/>
        <v>1.5 hour</v>
      </c>
      <c r="T46" s="22">
        <f t="shared" si="29"/>
        <v>6.25E-2</v>
      </c>
      <c r="U46" s="22" t="str">
        <f t="shared" si="28"/>
        <v>2.0 hours</v>
      </c>
      <c r="V46" s="22">
        <f t="shared" si="30"/>
        <v>8.3333333333333301E-2</v>
      </c>
      <c r="W46" s="22" t="str">
        <f>IF(ISTEXT(Tides!B46),Tides!B46,"")</f>
        <v>1:40 AM / 4.3 m</v>
      </c>
      <c r="X46" s="22" t="str">
        <f>IF(ISTEXT(Tides!C46),Tides!C46,"")</f>
        <v>7:36 AM / 0.7 m</v>
      </c>
      <c r="Y46" s="22" t="str">
        <f>IF(ISTEXT(Tides!D46),Tides!D46,"")</f>
        <v>1:51 PM / 4.5 m</v>
      </c>
      <c r="Z46" s="22" t="str">
        <f>IF(ISTEXT(Tides!E46),Tides!E46,"")</f>
        <v>8:01 PM / 0.3 m</v>
      </c>
      <c r="AA46" s="22" t="str">
        <f>IF(ISTEXT(Tides!F46),Tides!F46,"")</f>
        <v/>
      </c>
      <c r="AB46" s="60">
        <f t="shared" si="31"/>
        <v>0.25416666666666665</v>
      </c>
      <c r="AC46" s="61">
        <f t="shared" si="32"/>
        <v>0.37916666666666665</v>
      </c>
      <c r="AD46" s="60">
        <f t="shared" si="33"/>
        <v>0.75069444444444455</v>
      </c>
      <c r="AE46" s="64">
        <f t="shared" si="34"/>
        <v>0.91736111111111107</v>
      </c>
      <c r="AF46" s="37">
        <f>Tides!H46</f>
        <v>0.32777777777777778</v>
      </c>
      <c r="AG46" s="37">
        <f>Tides!I46</f>
        <v>0.70347222222222217</v>
      </c>
    </row>
    <row r="47" spans="1:33" ht="19.95" customHeight="1" x14ac:dyDescent="0.25">
      <c r="A47" s="8" t="str">
        <f>Tides!A47</f>
        <v>Wed 10</v>
      </c>
      <c r="B47" s="9">
        <f>IF(ISNUMBER(TIMEVALUE(LEFT(Tides!B47,5))),TIMEVALUE(LEFT(Tides!B47,5)),"")</f>
        <v>9.8611111111111108E-2</v>
      </c>
      <c r="C47" s="10">
        <f>IF(ISNUMBER(VALUE(LEFT(RIGHT(Tides!B47,6),4))),VALUE(LEFT(RIGHT(Tides!B47,6),4)),"")</f>
        <v>4.4000000000000004</v>
      </c>
      <c r="D47" s="9">
        <f>IF(ISNUMBER(TIMEVALUE(LEFT(Tides!C47,5))),TIMEVALUE(LEFT(Tides!C47,5)),"")</f>
        <v>0.3444444444444445</v>
      </c>
      <c r="E47" s="10">
        <f>COUNTIF(Tides!C47, "*PM*")</f>
        <v>0</v>
      </c>
      <c r="F47" s="59">
        <f t="shared" si="24"/>
        <v>0.3444444444444445</v>
      </c>
      <c r="G47" s="51">
        <f>IF(ISNUMBER(VALUE(LEFT(RIGHT(Tides!C47,6),4))),VALUE(LEFT(RIGHT(Tides!C47,6),4)),"")</f>
        <v>0.6</v>
      </c>
      <c r="H47" s="9">
        <f>IF(ISNUMBER(TIMEVALUE(LEFT(Tides!D47,5))),TIMEVALUE(LEFT(Tides!D47,5)),"")</f>
        <v>0.10555555555555556</v>
      </c>
      <c r="I47" s="10">
        <f>IF(ISNUMBER(VALUE(LEFT(RIGHT(Tides!D47,6),4))),VALUE(LEFT(RIGHT(Tides!D47,6),4)),"")</f>
        <v>4.5999999999999996</v>
      </c>
      <c r="J47" s="9">
        <f>IF(ISNUMBER(TIMEVALUE(LEFT(Tides!E47,5))),TIMEVALUE(LEFT(Tides!E47,5)),"")</f>
        <v>0.36249999999999999</v>
      </c>
      <c r="K47" s="10">
        <f>COUNTIF(Tides!E47, "*PM*")</f>
        <v>1</v>
      </c>
      <c r="L47" s="59">
        <f t="shared" ref="L47:L66" si="35">IF(K47&gt;0,J47+0.5, J47)</f>
        <v>0.86250000000000004</v>
      </c>
      <c r="M47" s="51">
        <f>IF(ISNUMBER(VALUE(LEFT(RIGHT(Tides!E47,6),4))),VALUE(LEFT(RIGHT(Tides!E47,6),4)),"")</f>
        <v>0.2</v>
      </c>
      <c r="N47" s="9" t="str">
        <f>IF(ISNUMBER(TIMEVALUE(LEFT(Tides!F47,5))),TIMEVALUE(LEFT(Tides!F47,5)),"")</f>
        <v/>
      </c>
      <c r="O47" s="9"/>
      <c r="P47" s="10" t="str">
        <f>IF(ISNUMBER(VALUE(LEFT(RIGHT(Tides!F47,6),4))),VALUE(LEFT(RIGHT(Tides!F47,6),4)),"")</f>
        <v/>
      </c>
      <c r="R47" s="36" t="str">
        <f t="shared" si="26"/>
        <v>Wed 10</v>
      </c>
      <c r="S47" s="22" t="str">
        <f t="shared" si="27"/>
        <v>1.5 hour</v>
      </c>
      <c r="T47" s="22">
        <f t="shared" si="29"/>
        <v>6.25E-2</v>
      </c>
      <c r="U47" s="22" t="str">
        <f t="shared" si="28"/>
        <v>2.0 hours</v>
      </c>
      <c r="V47" s="22">
        <f t="shared" si="30"/>
        <v>8.3333333333333301E-2</v>
      </c>
      <c r="W47" s="22" t="str">
        <f>IF(ISTEXT(Tides!B47),Tides!B47,"")</f>
        <v>2:22 AM / 4.4 m</v>
      </c>
      <c r="X47" s="22" t="str">
        <f>IF(ISTEXT(Tides!C47),Tides!C47,"")</f>
        <v>8:16 AM / 0.6 m</v>
      </c>
      <c r="Y47" s="22" t="str">
        <f>IF(ISTEXT(Tides!D47),Tides!D47,"")</f>
        <v>2:32 PM / 4.6 m</v>
      </c>
      <c r="Z47" s="22" t="str">
        <f>IF(ISTEXT(Tides!E47),Tides!E47,"")</f>
        <v>8:42 PM / 0.2 m</v>
      </c>
      <c r="AA47" s="22" t="str">
        <f>IF(ISTEXT(Tides!F47),Tides!F47,"")</f>
        <v/>
      </c>
      <c r="AB47" s="60">
        <f t="shared" si="31"/>
        <v>0.2819444444444445</v>
      </c>
      <c r="AC47" s="61">
        <f t="shared" si="32"/>
        <v>0.4069444444444445</v>
      </c>
      <c r="AD47" s="60">
        <f t="shared" si="33"/>
        <v>0.77916666666666679</v>
      </c>
      <c r="AE47" s="64">
        <f t="shared" si="34"/>
        <v>0.9458333333333333</v>
      </c>
      <c r="AF47" s="37">
        <f>Tides!H47</f>
        <v>0.32569444444444445</v>
      </c>
      <c r="AG47" s="37">
        <f>Tides!I47</f>
        <v>0.70486111111111116</v>
      </c>
    </row>
    <row r="48" spans="1:33" ht="19.95" customHeight="1" x14ac:dyDescent="0.25">
      <c r="A48" s="8" t="str">
        <f>Tides!A48</f>
        <v>Thu 11</v>
      </c>
      <c r="B48" s="9">
        <f>IF(ISNUMBER(TIMEVALUE(LEFT(Tides!B48,5))),TIMEVALUE(LEFT(Tides!B48,5)),"")</f>
        <v>0.1277777777777778</v>
      </c>
      <c r="C48" s="10">
        <f>IF(ISNUMBER(VALUE(LEFT(RIGHT(Tides!B48,6),4))),VALUE(LEFT(RIGHT(Tides!B48,6),4)),"")</f>
        <v>4.4000000000000004</v>
      </c>
      <c r="D48" s="9">
        <f>IF(ISNUMBER(TIMEVALUE(LEFT(Tides!C48,5))),TIMEVALUE(LEFT(Tides!C48,5)),"")</f>
        <v>0.37222222222222223</v>
      </c>
      <c r="E48" s="10">
        <f>COUNTIF(Tides!C48, "*PM*")</f>
        <v>0</v>
      </c>
      <c r="F48" s="59">
        <f t="shared" si="24"/>
        <v>0.37222222222222223</v>
      </c>
      <c r="G48" s="51">
        <f>IF(ISNUMBER(VALUE(LEFT(RIGHT(Tides!C48,6),4))),VALUE(LEFT(RIGHT(Tides!C48,6),4)),"")</f>
        <v>0.6</v>
      </c>
      <c r="H48" s="9">
        <f>IF(ISNUMBER(TIMEVALUE(LEFT(Tides!D48,5))),TIMEVALUE(LEFT(Tides!D48,5)),"")</f>
        <v>0.13472222222222222</v>
      </c>
      <c r="I48" s="10">
        <f>IF(ISNUMBER(VALUE(LEFT(RIGHT(Tides!D48,6),4))),VALUE(LEFT(RIGHT(Tides!D48,6),4)),"")</f>
        <v>4.5999999999999996</v>
      </c>
      <c r="J48" s="9">
        <f>IF(ISNUMBER(TIMEVALUE(LEFT(Tides!E48,5))),TIMEVALUE(LEFT(Tides!E48,5)),"")</f>
        <v>0.39166666666666666</v>
      </c>
      <c r="K48" s="10">
        <f>COUNTIF(Tides!E48, "*PM*")</f>
        <v>1</v>
      </c>
      <c r="L48" s="59">
        <f t="shared" si="35"/>
        <v>0.89166666666666661</v>
      </c>
      <c r="M48" s="51">
        <f>IF(ISNUMBER(VALUE(LEFT(RIGHT(Tides!E48,6),4))),VALUE(LEFT(RIGHT(Tides!E48,6),4)),"")</f>
        <v>0.2</v>
      </c>
      <c r="N48" s="9" t="str">
        <f>IF(ISNUMBER(TIMEVALUE(LEFT(Tides!F48,5))),TIMEVALUE(LEFT(Tides!F48,5)),"")</f>
        <v/>
      </c>
      <c r="O48" s="9"/>
      <c r="P48" s="10" t="str">
        <f>IF(ISNUMBER(VALUE(LEFT(RIGHT(Tides!F48,6),4))),VALUE(LEFT(RIGHT(Tides!F48,6),4)),"")</f>
        <v/>
      </c>
      <c r="R48" s="36" t="str">
        <f t="shared" si="26"/>
        <v>Thu 11</v>
      </c>
      <c r="S48" s="22" t="str">
        <f t="shared" si="27"/>
        <v>1.5 hour</v>
      </c>
      <c r="T48" s="22">
        <f t="shared" si="29"/>
        <v>6.25E-2</v>
      </c>
      <c r="U48" s="22" t="str">
        <f t="shared" si="28"/>
        <v>2.0 hours</v>
      </c>
      <c r="V48" s="22">
        <f t="shared" si="30"/>
        <v>8.3333333333333301E-2</v>
      </c>
      <c r="W48" s="22" t="str">
        <f>IF(ISTEXT(Tides!B48),Tides!B48,"")</f>
        <v>3:04 AM / 4.4 m</v>
      </c>
      <c r="X48" s="22" t="str">
        <f>IF(ISTEXT(Tides!C48),Tides!C48,"")</f>
        <v>8:56 AM / 0.6 m</v>
      </c>
      <c r="Y48" s="22" t="str">
        <f>IF(ISTEXT(Tides!D48),Tides!D48,"")</f>
        <v>3:14 PM / 4.6 m</v>
      </c>
      <c r="Z48" s="22" t="str">
        <f>IF(ISTEXT(Tides!E48),Tides!E48,"")</f>
        <v>9:24 PM / 0.2 m</v>
      </c>
      <c r="AA48" s="22" t="str">
        <f>IF(ISTEXT(Tides!F48),Tides!F48,"")</f>
        <v/>
      </c>
      <c r="AB48" s="60">
        <f t="shared" ref="AB48:AB66" si="36">IF($S48="No Restriction","",MAX($F48-VALUE(LEFT($S48,3))/24,0))</f>
        <v>0.30972222222222223</v>
      </c>
      <c r="AC48" s="61">
        <f t="shared" si="32"/>
        <v>0.43472222222222223</v>
      </c>
      <c r="AD48" s="60">
        <f t="shared" si="33"/>
        <v>0.80833333333333335</v>
      </c>
      <c r="AE48" s="64">
        <f t="shared" si="34"/>
        <v>0.97499999999999987</v>
      </c>
      <c r="AF48" s="37">
        <f>Tides!H48</f>
        <v>0.32430555555555557</v>
      </c>
      <c r="AG48" s="37">
        <f>Tides!I48</f>
        <v>0.70694444444444438</v>
      </c>
    </row>
    <row r="49" spans="1:33" ht="19.95" customHeight="1" x14ac:dyDescent="0.25">
      <c r="A49" s="8" t="str">
        <f>Tides!A49</f>
        <v>Fri 12</v>
      </c>
      <c r="B49" s="9">
        <f>IF(ISNUMBER(TIMEVALUE(LEFT(Tides!B49,5))),TIMEVALUE(LEFT(Tides!B49,5)),"")</f>
        <v>0.15763888888888888</v>
      </c>
      <c r="C49" s="10">
        <f>IF(ISNUMBER(VALUE(LEFT(RIGHT(Tides!B49,6),4))),VALUE(LEFT(RIGHT(Tides!B49,6),4)),"")</f>
        <v>4.3</v>
      </c>
      <c r="D49" s="9">
        <f>IF(ISNUMBER(TIMEVALUE(LEFT(Tides!C49,5))),TIMEVALUE(LEFT(Tides!C49,5)),"")</f>
        <v>0.40138888888888885</v>
      </c>
      <c r="E49" s="10">
        <f>COUNTIF(Tides!C49, "*PM*")</f>
        <v>0</v>
      </c>
      <c r="F49" s="59">
        <f t="shared" si="24"/>
        <v>0.40138888888888885</v>
      </c>
      <c r="G49" s="51">
        <f>IF(ISNUMBER(VALUE(LEFT(RIGHT(Tides!C49,6),4))),VALUE(LEFT(RIGHT(Tides!C49,6),4)),"")</f>
        <v>0.7</v>
      </c>
      <c r="H49" s="9">
        <f>IF(ISNUMBER(TIMEVALUE(LEFT(Tides!D49,5))),TIMEVALUE(LEFT(Tides!D49,5)),"")</f>
        <v>0.16527777777777777</v>
      </c>
      <c r="I49" s="10">
        <f>IF(ISNUMBER(VALUE(LEFT(RIGHT(Tides!D49,6),4))),VALUE(LEFT(RIGHT(Tides!D49,6),4)),"")</f>
        <v>4.5</v>
      </c>
      <c r="J49" s="9">
        <f>IF(ISNUMBER(TIMEVALUE(LEFT(Tides!E49,5))),TIMEVALUE(LEFT(Tides!E49,5)),"")</f>
        <v>0.42291666666666666</v>
      </c>
      <c r="K49" s="10">
        <f>COUNTIF(Tides!E49, "*PM*")</f>
        <v>1</v>
      </c>
      <c r="L49" s="59">
        <f t="shared" si="35"/>
        <v>0.92291666666666661</v>
      </c>
      <c r="M49" s="51">
        <f>IF(ISNUMBER(VALUE(LEFT(RIGHT(Tides!E49,6),4))),VALUE(LEFT(RIGHT(Tides!E49,6),4)),"")</f>
        <v>0.4</v>
      </c>
      <c r="N49" s="9" t="str">
        <f>IF(ISNUMBER(TIMEVALUE(LEFT(Tides!F49,5))),TIMEVALUE(LEFT(Tides!F49,5)),"")</f>
        <v/>
      </c>
      <c r="O49" s="9"/>
      <c r="P49" s="10" t="str">
        <f>IF(ISNUMBER(VALUE(LEFT(RIGHT(Tides!F49,6),4))),VALUE(LEFT(RIGHT(Tides!F49,6),4)),"")</f>
        <v/>
      </c>
      <c r="R49" s="36" t="str">
        <f t="shared" si="26"/>
        <v>Fri 12</v>
      </c>
      <c r="S49" s="22" t="str">
        <f t="shared" si="27"/>
        <v>1.5 hour</v>
      </c>
      <c r="T49" s="22">
        <f t="shared" si="29"/>
        <v>6.25E-2</v>
      </c>
      <c r="U49" s="22" t="str">
        <f t="shared" si="28"/>
        <v>2.0 hours</v>
      </c>
      <c r="V49" s="22">
        <f t="shared" si="30"/>
        <v>8.3333333333333301E-2</v>
      </c>
      <c r="W49" s="22" t="str">
        <f>IF(ISTEXT(Tides!B49),Tides!B49,"")</f>
        <v>3:47 AM / 4.3 m</v>
      </c>
      <c r="X49" s="22" t="str">
        <f>IF(ISTEXT(Tides!C49),Tides!C49,"")</f>
        <v>9:38 AM / 0.7 m</v>
      </c>
      <c r="Y49" s="22" t="str">
        <f>IF(ISTEXT(Tides!D49),Tides!D49,"")</f>
        <v>3:58 PM / 4.5 m</v>
      </c>
      <c r="Z49" s="22" t="str">
        <f>IF(ISTEXT(Tides!E49),Tides!E49,"")</f>
        <v>10:09 PM / 0.4 m</v>
      </c>
      <c r="AA49" s="22" t="str">
        <f>IF(ISTEXT(Tides!F49),Tides!F49,"")</f>
        <v/>
      </c>
      <c r="AB49" s="60">
        <f t="shared" si="36"/>
        <v>0.33888888888888885</v>
      </c>
      <c r="AC49" s="61">
        <f t="shared" si="32"/>
        <v>0.46388888888888885</v>
      </c>
      <c r="AD49" s="60">
        <f t="shared" si="33"/>
        <v>0.83958333333333335</v>
      </c>
      <c r="AE49" s="64">
        <f t="shared" si="34"/>
        <v>1.0062499999999999</v>
      </c>
      <c r="AF49" s="37">
        <f>Tides!H49</f>
        <v>0.32291666666666669</v>
      </c>
      <c r="AG49" s="37">
        <f>Tides!I49</f>
        <v>0.70833333333333337</v>
      </c>
    </row>
    <row r="50" spans="1:33" ht="19.95" customHeight="1" x14ac:dyDescent="0.25">
      <c r="A50" s="8" t="str">
        <f>Tides!A50</f>
        <v>Sat 13</v>
      </c>
      <c r="B50" s="9">
        <f>IF(ISNUMBER(TIMEVALUE(LEFT(Tides!B50,5))),TIMEVALUE(LEFT(Tides!B50,5)),"")</f>
        <v>0.19027777777777777</v>
      </c>
      <c r="C50" s="10">
        <f>IF(ISNUMBER(VALUE(LEFT(RIGHT(Tides!B50,6),4))),VALUE(LEFT(RIGHT(Tides!B50,6),4)),"")</f>
        <v>4.0999999999999996</v>
      </c>
      <c r="D50" s="9">
        <f>IF(ISNUMBER(TIMEVALUE(LEFT(Tides!C50,5))),TIMEVALUE(LEFT(Tides!C50,5)),"")</f>
        <v>0.43263888888888885</v>
      </c>
      <c r="E50" s="10">
        <f>COUNTIF(Tides!C50, "*PM*")</f>
        <v>0</v>
      </c>
      <c r="F50" s="59">
        <f t="shared" si="24"/>
        <v>0.43263888888888885</v>
      </c>
      <c r="G50" s="51">
        <f>IF(ISNUMBER(VALUE(LEFT(RIGHT(Tides!C50,6),4))),VALUE(LEFT(RIGHT(Tides!C50,6),4)),"")</f>
        <v>0.8</v>
      </c>
      <c r="H50" s="9">
        <f>IF(ISNUMBER(TIMEVALUE(LEFT(Tides!D50,5))),TIMEVALUE(LEFT(Tides!D50,5)),"")</f>
        <v>0.1986111111111111</v>
      </c>
      <c r="I50" s="10">
        <f>IF(ISNUMBER(VALUE(LEFT(RIGHT(Tides!D50,6),4))),VALUE(LEFT(RIGHT(Tides!D50,6),4)),"")</f>
        <v>4.3</v>
      </c>
      <c r="J50" s="9">
        <f>IF(ISNUMBER(TIMEVALUE(LEFT(Tides!E50,5))),TIMEVALUE(LEFT(Tides!E50,5)),"")</f>
        <v>0.45555555555555555</v>
      </c>
      <c r="K50" s="10">
        <f>COUNTIF(Tides!E50, "*PM*")</f>
        <v>1</v>
      </c>
      <c r="L50" s="59">
        <f t="shared" si="35"/>
        <v>0.95555555555555549</v>
      </c>
      <c r="M50" s="51">
        <f>IF(ISNUMBER(VALUE(LEFT(RIGHT(Tides!E50,6),4))),VALUE(LEFT(RIGHT(Tides!E50,6),4)),"")</f>
        <v>0.6</v>
      </c>
      <c r="N50" s="9" t="str">
        <f>IF(ISNUMBER(TIMEVALUE(LEFT(Tides!F50,5))),TIMEVALUE(LEFT(Tides!F50,5)),"")</f>
        <v/>
      </c>
      <c r="O50" s="9"/>
      <c r="P50" s="10" t="str">
        <f>IF(ISNUMBER(VALUE(LEFT(RIGHT(Tides!F50,6),4))),VALUE(LEFT(RIGHT(Tides!F50,6),4)),"")</f>
        <v/>
      </c>
      <c r="R50" s="36" t="str">
        <f t="shared" si="26"/>
        <v>Sat 13</v>
      </c>
      <c r="S50" s="22" t="str">
        <f t="shared" si="27"/>
        <v>1.5 hour</v>
      </c>
      <c r="T50" s="22">
        <f t="shared" si="29"/>
        <v>6.25E-2</v>
      </c>
      <c r="U50" s="22" t="str">
        <f t="shared" si="28"/>
        <v>1.5 hour</v>
      </c>
      <c r="V50" s="22">
        <f t="shared" si="30"/>
        <v>6.25E-2</v>
      </c>
      <c r="W50" s="22" t="str">
        <f>IF(ISTEXT(Tides!B50),Tides!B50,"")</f>
        <v>4:34 AM / 4.1 m</v>
      </c>
      <c r="X50" s="22" t="str">
        <f>IF(ISTEXT(Tides!C50),Tides!C50,"")</f>
        <v>10:23 AM / 0.8 m</v>
      </c>
      <c r="Y50" s="22" t="str">
        <f>IF(ISTEXT(Tides!D50),Tides!D50,"")</f>
        <v>4:46 PM / 4.3 m</v>
      </c>
      <c r="Z50" s="22" t="str">
        <f>IF(ISTEXT(Tides!E50),Tides!E50,"")</f>
        <v>10:56 PM / 0.6 m</v>
      </c>
      <c r="AA50" s="22" t="str">
        <f>IF(ISTEXT(Tides!F50),Tides!F50,"")</f>
        <v/>
      </c>
      <c r="AB50" s="60">
        <f t="shared" si="36"/>
        <v>0.37013888888888885</v>
      </c>
      <c r="AC50" s="61">
        <f t="shared" si="32"/>
        <v>0.49513888888888885</v>
      </c>
      <c r="AD50" s="60">
        <f t="shared" si="33"/>
        <v>0.89305555555555549</v>
      </c>
      <c r="AE50" s="64">
        <f t="shared" si="34"/>
        <v>1.0180555555555555</v>
      </c>
      <c r="AF50" s="37">
        <f>Tides!H50</f>
        <v>0.3215277777777778</v>
      </c>
      <c r="AG50" s="37">
        <f>Tides!I50</f>
        <v>0.70972222222222225</v>
      </c>
    </row>
    <row r="51" spans="1:33" ht="19.95" customHeight="1" x14ac:dyDescent="0.25">
      <c r="A51" s="8" t="str">
        <f>Tides!A51</f>
        <v>Sun 14</v>
      </c>
      <c r="B51" s="9">
        <f>IF(ISNUMBER(TIMEVALUE(LEFT(Tides!B51,5))),TIMEVALUE(LEFT(Tides!B51,5)),"")</f>
        <v>0.22500000000000001</v>
      </c>
      <c r="C51" s="10">
        <f>IF(ISNUMBER(VALUE(LEFT(RIGHT(Tides!B51,6),4))),VALUE(LEFT(RIGHT(Tides!B51,6),4)),"")</f>
        <v>3.9</v>
      </c>
      <c r="D51" s="9">
        <f>IF(ISNUMBER(TIMEVALUE(LEFT(Tides!C51,5))),TIMEVALUE(LEFT(Tides!C51,5)),"")</f>
        <v>0.46736111111111112</v>
      </c>
      <c r="E51" s="10">
        <f>COUNTIF(Tides!C51, "*PM*")</f>
        <v>0</v>
      </c>
      <c r="F51" s="59">
        <f t="shared" si="24"/>
        <v>0.46736111111111112</v>
      </c>
      <c r="G51" s="51">
        <f>IF(ISNUMBER(VALUE(LEFT(RIGHT(Tides!C51,6),4))),VALUE(LEFT(RIGHT(Tides!C51,6),4)),"")</f>
        <v>1</v>
      </c>
      <c r="H51" s="9">
        <f>IF(ISNUMBER(TIMEVALUE(LEFT(Tides!D51,5))),TIMEVALUE(LEFT(Tides!D51,5)),"")</f>
        <v>0.23611111111111113</v>
      </c>
      <c r="I51" s="10">
        <f>IF(ISNUMBER(VALUE(LEFT(RIGHT(Tides!D51,6),4))),VALUE(LEFT(RIGHT(Tides!D51,6),4)),"")</f>
        <v>4</v>
      </c>
      <c r="J51" s="9">
        <f>IF(ISNUMBER(TIMEVALUE(LEFT(Tides!E51,5))),TIMEVALUE(LEFT(Tides!E51,5)),"")</f>
        <v>0.49305555555555558</v>
      </c>
      <c r="K51" s="10">
        <f>COUNTIF(Tides!E51, "*PM*")</f>
        <v>1</v>
      </c>
      <c r="L51" s="59">
        <f t="shared" si="35"/>
        <v>0.99305555555555558</v>
      </c>
      <c r="M51" s="51">
        <f>IF(ISNUMBER(VALUE(LEFT(RIGHT(Tides!E51,6),4))),VALUE(LEFT(RIGHT(Tides!E51,6),4)),"")</f>
        <v>0.9</v>
      </c>
      <c r="N51" s="9" t="str">
        <f>IF(ISNUMBER(TIMEVALUE(LEFT(Tides!F51,5))),TIMEVALUE(LEFT(Tides!F51,5)),"")</f>
        <v/>
      </c>
      <c r="O51" s="9"/>
      <c r="P51" s="10" t="str">
        <f>IF(ISNUMBER(VALUE(LEFT(RIGHT(Tides!F51,6),4))),VALUE(LEFT(RIGHT(Tides!F51,6),4)),"")</f>
        <v/>
      </c>
      <c r="R51" s="36" t="str">
        <f t="shared" si="26"/>
        <v>Sun 14</v>
      </c>
      <c r="S51" s="22" t="str">
        <f t="shared" si="27"/>
        <v>1.5 hour</v>
      </c>
      <c r="T51" s="22">
        <f t="shared" si="29"/>
        <v>6.25E-2</v>
      </c>
      <c r="U51" s="22" t="str">
        <f t="shared" si="28"/>
        <v>1.5 hour</v>
      </c>
      <c r="V51" s="22">
        <f t="shared" si="30"/>
        <v>6.25E-2</v>
      </c>
      <c r="W51" s="22" t="str">
        <f>IF(ISTEXT(Tides!B51),Tides!B51,"")</f>
        <v>5:24 AM / 3.9 m</v>
      </c>
      <c r="X51" s="22" t="str">
        <f>IF(ISTEXT(Tides!C51),Tides!C51,"")</f>
        <v>11:13 AM / 1.0 m</v>
      </c>
      <c r="Y51" s="22" t="str">
        <f>IF(ISTEXT(Tides!D51),Tides!D51,"")</f>
        <v>5:40 PM / 4.0 m</v>
      </c>
      <c r="Z51" s="22" t="str">
        <f>IF(ISTEXT(Tides!E51),Tides!E51,"")</f>
        <v>11:50 PM / 0.9 m</v>
      </c>
      <c r="AA51" s="22" t="str">
        <f>IF(ISTEXT(Tides!F51),Tides!F51,"")</f>
        <v/>
      </c>
      <c r="AB51" s="60">
        <f t="shared" si="36"/>
        <v>0.40486111111111112</v>
      </c>
      <c r="AC51" s="61">
        <f t="shared" si="32"/>
        <v>0.52986111111111112</v>
      </c>
      <c r="AD51" s="60">
        <f t="shared" si="33"/>
        <v>0.93055555555555558</v>
      </c>
      <c r="AE51" s="64">
        <f t="shared" si="34"/>
        <v>1.0555555555555556</v>
      </c>
      <c r="AF51" s="37">
        <f>Tides!H51</f>
        <v>0.31944444444444448</v>
      </c>
      <c r="AG51" s="37">
        <f>Tides!I51</f>
        <v>0.71180555555555547</v>
      </c>
    </row>
    <row r="52" spans="1:33" ht="19.95" customHeight="1" x14ac:dyDescent="0.25">
      <c r="A52" s="8" t="str">
        <f>Tides!A52</f>
        <v>Mon 15</v>
      </c>
      <c r="B52" s="9">
        <f>IF(ISNUMBER(TIMEVALUE(LEFT(Tides!B52,5))),TIMEVALUE(LEFT(Tides!B52,5)),"")</f>
        <v>0.26458333333333334</v>
      </c>
      <c r="C52" s="10">
        <f>IF(ISNUMBER(VALUE(LEFT(RIGHT(Tides!B52,6),4))),VALUE(LEFT(RIGHT(Tides!B52,6),4)),"")</f>
        <v>3.7</v>
      </c>
      <c r="D52" s="9">
        <f>IF(ISNUMBER(TIMEVALUE(LEFT(Tides!C52,5))),TIMEVALUE(LEFT(Tides!C52,5)),"")</f>
        <v>0.5083333333333333</v>
      </c>
      <c r="E52" s="10">
        <f>COUNTIF(Tides!C52, "*PM*")</f>
        <v>1</v>
      </c>
      <c r="F52" s="59">
        <f t="shared" si="24"/>
        <v>1.0083333333333333</v>
      </c>
      <c r="G52" s="51">
        <f>IF(ISNUMBER(VALUE(LEFT(RIGHT(Tides!C52,6),4))),VALUE(LEFT(RIGHT(Tides!C52,6),4)),"")</f>
        <v>1.3</v>
      </c>
      <c r="H52" s="9">
        <f>IF(ISNUMBER(TIMEVALUE(LEFT(Tides!D52,5))),TIMEVALUE(LEFT(Tides!D52,5)),"")</f>
        <v>0.27986111111111112</v>
      </c>
      <c r="I52" s="10">
        <f>IF(ISNUMBER(VALUE(LEFT(RIGHT(Tides!D52,6),4))),VALUE(LEFT(RIGHT(Tides!D52,6),4)),"")</f>
        <v>3.8</v>
      </c>
      <c r="J52" s="9" t="str">
        <f>IF(ISNUMBER(TIMEVALUE(LEFT(Tides!E52,5))),TIMEVALUE(LEFT(Tides!E52,5)),"")</f>
        <v/>
      </c>
      <c r="K52" s="10">
        <f>COUNTIF(Tides!E52, "*PM*")</f>
        <v>0</v>
      </c>
      <c r="L52" s="59" t="str">
        <f t="shared" si="35"/>
        <v/>
      </c>
      <c r="M52" s="51" t="str">
        <f>IF(ISNUMBER(VALUE(LEFT(RIGHT(Tides!E52,6),4))),VALUE(LEFT(RIGHT(Tides!E52,6),4)),"")</f>
        <v/>
      </c>
      <c r="N52" s="9" t="str">
        <f>IF(ISNUMBER(TIMEVALUE(LEFT(Tides!F52,5))),TIMEVALUE(LEFT(Tides!F52,5)),"")</f>
        <v/>
      </c>
      <c r="O52" s="9"/>
      <c r="P52" s="10" t="str">
        <f>IF(ISNUMBER(VALUE(LEFT(RIGHT(Tides!F52,6),4))),VALUE(LEFT(RIGHT(Tides!F52,6),4)),"")</f>
        <v/>
      </c>
      <c r="R52" s="36" t="str">
        <f t="shared" si="26"/>
        <v>Mon 15</v>
      </c>
      <c r="S52" s="22" t="str">
        <f t="shared" si="27"/>
        <v>1.0 hour</v>
      </c>
      <c r="T52" s="22">
        <f t="shared" si="29"/>
        <v>4.1666666666666699E-2</v>
      </c>
      <c r="U52" s="22" t="str">
        <f t="shared" si="28"/>
        <v>No Restriction</v>
      </c>
      <c r="V52" s="22">
        <f t="shared" si="30"/>
        <v>0</v>
      </c>
      <c r="W52" s="22" t="str">
        <f>IF(ISTEXT(Tides!B52),Tides!B52,"")</f>
        <v>6:21 AM / 3.7 m</v>
      </c>
      <c r="X52" s="22" t="str">
        <f>IF(ISTEXT(Tides!C52),Tides!C52,"")</f>
        <v>12:12 PM / 1.3 m</v>
      </c>
      <c r="Y52" s="22" t="str">
        <f>IF(ISTEXT(Tides!D52),Tides!D52,"")</f>
        <v>6:43 PM / 3.8 m</v>
      </c>
      <c r="Z52" s="22" t="str">
        <f>IF(ISTEXT(Tides!E52),Tides!E52,"")</f>
        <v/>
      </c>
      <c r="AA52" s="22" t="str">
        <f>IF(ISTEXT(Tides!F52),Tides!F52,"")</f>
        <v/>
      </c>
      <c r="AB52" s="60">
        <f t="shared" si="36"/>
        <v>0.96666666666666667</v>
      </c>
      <c r="AC52" s="61">
        <f t="shared" si="32"/>
        <v>1.05</v>
      </c>
      <c r="AD52" s="60" t="str">
        <f t="shared" si="33"/>
        <v/>
      </c>
      <c r="AE52" s="64" t="str">
        <f t="shared" si="34"/>
        <v/>
      </c>
      <c r="AF52" s="37">
        <f>Tides!H52</f>
        <v>0.31805555555555554</v>
      </c>
      <c r="AG52" s="37">
        <f>Tides!I52</f>
        <v>0.71319444444444446</v>
      </c>
    </row>
    <row r="53" spans="1:33" ht="19.95" customHeight="1" x14ac:dyDescent="0.25">
      <c r="A53" s="8" t="str">
        <f>Tides!A53</f>
        <v>Tue 16</v>
      </c>
      <c r="B53" s="9" t="str">
        <f>IF(ISNUMBER(TIMEVALUE(LEFT(Tides!B53,5))),TIMEVALUE(LEFT(Tides!B53,5)),"")</f>
        <v/>
      </c>
      <c r="C53" s="10" t="str">
        <f>IF(ISNUMBER(VALUE(LEFT(RIGHT(Tides!B53,6),4))),VALUE(LEFT(RIGHT(Tides!B53,6),4)),"")</f>
        <v/>
      </c>
      <c r="D53" s="9">
        <f>IF(ISNUMBER(TIMEVALUE(LEFT(Tides!C53,5))),TIMEVALUE(LEFT(Tides!C53,5)),"")</f>
        <v>0.53819444444444442</v>
      </c>
      <c r="E53" s="10">
        <f>COUNTIF(Tides!C53, "*PM*")</f>
        <v>0</v>
      </c>
      <c r="F53" s="59">
        <f t="shared" si="24"/>
        <v>0.53819444444444442</v>
      </c>
      <c r="G53" s="51">
        <f>IF(ISNUMBER(VALUE(LEFT(RIGHT(Tides!C53,6),4))),VALUE(LEFT(RIGHT(Tides!C53,6),4)),"")</f>
        <v>1.2</v>
      </c>
      <c r="H53" s="9">
        <f>IF(ISNUMBER(TIMEVALUE(LEFT(Tides!D53,5))),TIMEVALUE(LEFT(Tides!D53,5)),"")</f>
        <v>0.31111111111111112</v>
      </c>
      <c r="I53" s="10">
        <f>IF(ISNUMBER(VALUE(LEFT(RIGHT(Tides!D53,6),4))),VALUE(LEFT(RIGHT(Tides!D53,6),4)),"")</f>
        <v>3.5</v>
      </c>
      <c r="J53" s="9">
        <f>IF(ISNUMBER(TIMEVALUE(LEFT(Tides!E53,5))),TIMEVALUE(LEFT(Tides!E53,5)),"")</f>
        <v>6.0416666666666667E-2</v>
      </c>
      <c r="K53" s="10">
        <f>COUNTIF(Tides!E53, "*PM*")</f>
        <v>1</v>
      </c>
      <c r="L53" s="59">
        <f t="shared" si="35"/>
        <v>0.56041666666666667</v>
      </c>
      <c r="M53" s="51">
        <f>IF(ISNUMBER(VALUE(LEFT(RIGHT(Tides!E53,6),4))),VALUE(LEFT(RIGHT(Tides!E53,6),4)),"")</f>
        <v>1.5</v>
      </c>
      <c r="N53" s="9">
        <f>IF(ISNUMBER(TIMEVALUE(LEFT(Tides!F53,5))),TIMEVALUE(LEFT(Tides!F53,5)),"")</f>
        <v>0.33263888888888887</v>
      </c>
      <c r="O53" s="9"/>
      <c r="P53" s="10">
        <f>IF(ISNUMBER(VALUE(LEFT(RIGHT(Tides!F53,6),4))),VALUE(LEFT(RIGHT(Tides!F53,6),4)),"")</f>
        <v>3.6</v>
      </c>
      <c r="R53" s="36" t="str">
        <f t="shared" si="26"/>
        <v>Tue 16</v>
      </c>
      <c r="S53" s="22" t="str">
        <f t="shared" si="27"/>
        <v>1.5 hour</v>
      </c>
      <c r="T53" s="22">
        <f t="shared" si="29"/>
        <v>6.25E-2</v>
      </c>
      <c r="U53" s="22" t="str">
        <f t="shared" si="28"/>
        <v>No Restriction</v>
      </c>
      <c r="V53" s="22">
        <f t="shared" si="30"/>
        <v>0</v>
      </c>
      <c r="W53" s="22" t="str">
        <f>IF(ISTEXT(Tides!B53),Tides!B53,"")</f>
        <v/>
      </c>
      <c r="X53" s="22" t="str">
        <f>IF(ISTEXT(Tides!C53),Tides!C53,"")</f>
        <v>12:55 AM / 1.2 m</v>
      </c>
      <c r="Y53" s="22" t="str">
        <f>IF(ISTEXT(Tides!D53),Tides!D53,"")</f>
        <v>7:28 AM / 3.5 m</v>
      </c>
      <c r="Z53" s="22" t="str">
        <f>IF(ISTEXT(Tides!E53),Tides!E53,"")</f>
        <v>1:27 PM / 1.5 m</v>
      </c>
      <c r="AA53" s="22" t="str">
        <f>IF(ISTEXT(Tides!F53),Tides!F53,"")</f>
        <v>7:59 PM / 3.6 m</v>
      </c>
      <c r="AB53" s="60">
        <f t="shared" ref="AB53:AB54" si="37">IF(T53&gt;0,F53-T53,"")</f>
        <v>0.47569444444444442</v>
      </c>
      <c r="AC53" s="61">
        <f t="shared" si="32"/>
        <v>0.60069444444444442</v>
      </c>
      <c r="AD53" s="60" t="str">
        <f t="shared" si="33"/>
        <v/>
      </c>
      <c r="AE53" s="64" t="str">
        <f t="shared" si="34"/>
        <v/>
      </c>
      <c r="AF53" s="37">
        <f>Tides!H53</f>
        <v>0.31597222222222221</v>
      </c>
      <c r="AG53" s="37">
        <f>Tides!I53</f>
        <v>0.71458333333333324</v>
      </c>
    </row>
    <row r="54" spans="1:33" ht="19.95" customHeight="1" x14ac:dyDescent="0.25">
      <c r="A54" s="8" t="str">
        <f>Tides!A54</f>
        <v>Wed 17</v>
      </c>
      <c r="B54" s="9" t="str">
        <f>IF(ISNUMBER(TIMEVALUE(LEFT(Tides!B54,5))),TIMEVALUE(LEFT(Tides!B54,5)),"")</f>
        <v/>
      </c>
      <c r="C54" s="10" t="str">
        <f>IF(ISNUMBER(VALUE(LEFT(RIGHT(Tides!B54,6),4))),VALUE(LEFT(RIGHT(Tides!B54,6),4)),"")</f>
        <v/>
      </c>
      <c r="D54" s="9">
        <f>IF(ISNUMBER(TIMEVALUE(LEFT(Tides!C54,5))),TIMEVALUE(LEFT(Tides!C54,5)),"")</f>
        <v>9.4444444444444442E-2</v>
      </c>
      <c r="E54" s="10">
        <f>COUNTIF(Tides!C54, "*PM*")</f>
        <v>0</v>
      </c>
      <c r="F54" s="59">
        <f t="shared" si="24"/>
        <v>9.4444444444444442E-2</v>
      </c>
      <c r="G54" s="51">
        <f>IF(ISNUMBER(VALUE(LEFT(RIGHT(Tides!C54,6),4))),VALUE(LEFT(RIGHT(Tides!C54,6),4)),"")</f>
        <v>1.4</v>
      </c>
      <c r="H54" s="9">
        <f>IF(ISNUMBER(TIMEVALUE(LEFT(Tides!D54,5))),TIMEVALUE(LEFT(Tides!D54,5)),"")</f>
        <v>0.36388888888888887</v>
      </c>
      <c r="I54" s="10">
        <f>IF(ISNUMBER(VALUE(LEFT(RIGHT(Tides!D54,6),4))),VALUE(LEFT(RIGHT(Tides!D54,6),4)),"")</f>
        <v>3.4</v>
      </c>
      <c r="J54" s="9">
        <f>IF(ISNUMBER(TIMEVALUE(LEFT(Tides!E54,5))),TIMEVALUE(LEFT(Tides!E54,5)),"")</f>
        <v>0.12291666666666667</v>
      </c>
      <c r="K54" s="10">
        <f>COUNTIF(Tides!E54, "*PM*")</f>
        <v>1</v>
      </c>
      <c r="L54" s="59">
        <f t="shared" si="35"/>
        <v>0.62291666666666667</v>
      </c>
      <c r="M54" s="51">
        <f>IF(ISNUMBER(VALUE(LEFT(RIGHT(Tides!E54,6),4))),VALUE(LEFT(RIGHT(Tides!E54,6),4)),"")</f>
        <v>1.5</v>
      </c>
      <c r="N54" s="9">
        <f>IF(ISNUMBER(TIMEVALUE(LEFT(Tides!F54,5))),TIMEVALUE(LEFT(Tides!F54,5)),"")</f>
        <v>0.39097222222222222</v>
      </c>
      <c r="O54" s="9"/>
      <c r="P54" s="10">
        <f>IF(ISNUMBER(VALUE(LEFT(RIGHT(Tides!F54,6),4))),VALUE(LEFT(RIGHT(Tides!F54,6),4)),"")</f>
        <v>3.5</v>
      </c>
      <c r="R54" s="36" t="str">
        <f t="shared" si="26"/>
        <v>Wed 17</v>
      </c>
      <c r="S54" s="22" t="str">
        <f t="shared" si="27"/>
        <v>No Restriction</v>
      </c>
      <c r="T54" s="22">
        <f t="shared" si="29"/>
        <v>0</v>
      </c>
      <c r="U54" s="22" t="str">
        <f t="shared" si="28"/>
        <v>No Restriction</v>
      </c>
      <c r="V54" s="22">
        <f t="shared" si="30"/>
        <v>0</v>
      </c>
      <c r="W54" s="22" t="str">
        <f>IF(ISTEXT(Tides!B54),Tides!B54,"")</f>
        <v/>
      </c>
      <c r="X54" s="22" t="str">
        <f>IF(ISTEXT(Tides!C54),Tides!C54,"")</f>
        <v>2:16 AM / 1.4 m</v>
      </c>
      <c r="Y54" s="22" t="str">
        <f>IF(ISTEXT(Tides!D54),Tides!D54,"")</f>
        <v>8:44 AM / 3.4 m</v>
      </c>
      <c r="Z54" s="22" t="str">
        <f>IF(ISTEXT(Tides!E54),Tides!E54,"")</f>
        <v>2:57 PM / 1.5 m</v>
      </c>
      <c r="AA54" s="22" t="str">
        <f>IF(ISTEXT(Tides!F54),Tides!F54,"")</f>
        <v>9:23 PM / 3.5 m</v>
      </c>
      <c r="AB54" s="60" t="str">
        <f t="shared" si="37"/>
        <v/>
      </c>
      <c r="AC54" s="61" t="str">
        <f t="shared" si="32"/>
        <v/>
      </c>
      <c r="AD54" s="60" t="str">
        <f t="shared" si="33"/>
        <v/>
      </c>
      <c r="AE54" s="64" t="str">
        <f t="shared" si="34"/>
        <v/>
      </c>
      <c r="AF54" s="37">
        <f>Tides!H54</f>
        <v>0.31458333333333333</v>
      </c>
      <c r="AG54" s="37">
        <f>Tides!I54</f>
        <v>0.71666666666666667</v>
      </c>
    </row>
    <row r="55" spans="1:33" ht="19.95" customHeight="1" x14ac:dyDescent="0.25">
      <c r="A55" s="8" t="str">
        <f>Tides!A55</f>
        <v>Thu 18</v>
      </c>
      <c r="B55" s="9" t="str">
        <f>IF(ISNUMBER(TIMEVALUE(LEFT(Tides!B55,5))),TIMEVALUE(LEFT(Tides!B55,5)),"")</f>
        <v/>
      </c>
      <c r="C55" s="10" t="str">
        <f>IF(ISNUMBER(VALUE(LEFT(RIGHT(Tides!B55,6),4))),VALUE(LEFT(RIGHT(Tides!B55,6),4)),"")</f>
        <v/>
      </c>
      <c r="D55" s="9">
        <f>IF(ISNUMBER(TIMEVALUE(LEFT(Tides!C55,5))),TIMEVALUE(LEFT(Tides!C55,5)),"")</f>
        <v>0.15277777777777776</v>
      </c>
      <c r="E55" s="10">
        <f>COUNTIF(Tides!C55, "*PM*")</f>
        <v>0</v>
      </c>
      <c r="F55" s="59">
        <f>IF(ISNUMBER(TIMEVALUE(LEFT(Tides!C55,5))),TIMEVALUE(LEFT(Tides!C55,5)),"")</f>
        <v>0.15277777777777776</v>
      </c>
      <c r="G55" s="51">
        <f>IF(ISNUMBER(VALUE(LEFT(RIGHT(Tides!C55,6),4))),VALUE(LEFT(RIGHT(Tides!C55,6),4)),"")</f>
        <v>1.5</v>
      </c>
      <c r="H55" s="9">
        <f>IF(ISNUMBER(TIMEVALUE(LEFT(Tides!D55,5))),TIMEVALUE(LEFT(Tides!D55,5)),"")</f>
        <v>0.41666666666666669</v>
      </c>
      <c r="I55" s="10">
        <f>IF(ISNUMBER(VALUE(LEFT(RIGHT(Tides!D55,6),4))),VALUE(LEFT(RIGHT(Tides!D55,6),4)),"")</f>
        <v>3.5</v>
      </c>
      <c r="J55" s="9">
        <f>IF(ISNUMBER(TIMEVALUE(LEFT(Tides!E55,5))),TIMEVALUE(LEFT(Tides!E55,5)),"")</f>
        <v>0.17916666666666667</v>
      </c>
      <c r="K55" s="10">
        <f>COUNTIF(Tides!E55, "*PM*")</f>
        <v>1</v>
      </c>
      <c r="L55" s="59">
        <f t="shared" si="35"/>
        <v>0.6791666666666667</v>
      </c>
      <c r="M55" s="51">
        <f>IF(ISNUMBER(VALUE(LEFT(RIGHT(Tides!E55,6),4))),VALUE(LEFT(RIGHT(Tides!E55,6),4)),"")</f>
        <v>1.3</v>
      </c>
      <c r="N55" s="9">
        <f>IF(ISNUMBER(TIMEVALUE(LEFT(Tides!F55,5))),TIMEVALUE(LEFT(Tides!F55,5)),"")</f>
        <v>0.44513888888888892</v>
      </c>
      <c r="O55" s="9"/>
      <c r="P55" s="10">
        <f>IF(ISNUMBER(VALUE(LEFT(RIGHT(Tides!F55,6),4))),VALUE(LEFT(RIGHT(Tides!F55,6),4)),"")</f>
        <v>3.6</v>
      </c>
      <c r="R55" s="36" t="str">
        <f t="shared" si="26"/>
        <v>Thu 18</v>
      </c>
      <c r="S55" s="22" t="str">
        <f t="shared" si="27"/>
        <v>No Restriction</v>
      </c>
      <c r="T55" s="22">
        <f t="shared" si="29"/>
        <v>0</v>
      </c>
      <c r="U55" s="22" t="str">
        <f t="shared" si="28"/>
        <v>1.0 hour</v>
      </c>
      <c r="V55" s="22">
        <f t="shared" si="30"/>
        <v>4.1666666666666699E-2</v>
      </c>
      <c r="W55" s="22" t="str">
        <f>IF(ISTEXT(Tides!B55),Tides!B55,"")</f>
        <v/>
      </c>
      <c r="X55" s="22" t="str">
        <f>IF(ISTEXT(Tides!C55),Tides!C55,"")</f>
        <v>3:40 AM / 1.5 m</v>
      </c>
      <c r="Y55" s="22" t="str">
        <f>IF(ISTEXT(Tides!D55),Tides!D55,"")</f>
        <v>10:00 AM / 3.5 m</v>
      </c>
      <c r="Z55" s="22" t="str">
        <f>IF(ISTEXT(Tides!E55),Tides!E55,"")</f>
        <v>4:18 PM / 1.3 m</v>
      </c>
      <c r="AA55" s="22" t="str">
        <f>IF(ISTEXT(Tides!F55),Tides!F55,"")</f>
        <v>10:41 PM / 3.6 m</v>
      </c>
      <c r="AB55" s="60" t="str">
        <f t="shared" si="36"/>
        <v/>
      </c>
      <c r="AC55" s="61" t="str">
        <f t="shared" si="32"/>
        <v/>
      </c>
      <c r="AD55" s="60">
        <f t="shared" si="33"/>
        <v>0.63749999999999996</v>
      </c>
      <c r="AE55" s="64">
        <f t="shared" si="34"/>
        <v>0.72083333333333344</v>
      </c>
      <c r="AF55" s="37">
        <f>Tides!H55</f>
        <v>0.31319444444444444</v>
      </c>
      <c r="AG55" s="37">
        <f>Tides!I55</f>
        <v>0.71805555555555556</v>
      </c>
    </row>
    <row r="56" spans="1:33" ht="19.95" customHeight="1" x14ac:dyDescent="0.25">
      <c r="A56" s="8" t="str">
        <f>Tides!A56</f>
        <v>Fri 19</v>
      </c>
      <c r="B56" s="9" t="str">
        <f>IF(ISNUMBER(TIMEVALUE(LEFT(Tides!B56,5))),TIMEVALUE(LEFT(Tides!B56,5)),"")</f>
        <v/>
      </c>
      <c r="C56" s="10" t="str">
        <f>IF(ISNUMBER(VALUE(LEFT(RIGHT(Tides!B56,6),4))),VALUE(LEFT(RIGHT(Tides!B56,6),4)),"")</f>
        <v/>
      </c>
      <c r="D56" s="9">
        <f>IF(ISNUMBER(TIMEVALUE(LEFT(Tides!C56,5))),TIMEVALUE(LEFT(Tides!C56,5)),"")</f>
        <v>0.19999999999999998</v>
      </c>
      <c r="E56" s="10">
        <f>COUNTIF(Tides!C56, "*PM*")</f>
        <v>0</v>
      </c>
      <c r="F56" s="59">
        <f>IF(ISNUMBER(TIMEVALUE(LEFT(Tides!C56,5))),TIMEVALUE(LEFT(Tides!C56,5)),"")</f>
        <v>0.19999999999999998</v>
      </c>
      <c r="G56" s="51">
        <f>IF(ISNUMBER(VALUE(LEFT(RIGHT(Tides!C56,6),4))),VALUE(LEFT(RIGHT(Tides!C56,6),4)),"")</f>
        <v>1.4</v>
      </c>
      <c r="H56" s="9">
        <f>IF(ISNUMBER(TIMEVALUE(LEFT(Tides!D56,5))),TIMEVALUE(LEFT(Tides!D56,5)),"")</f>
        <v>0.46111111111111108</v>
      </c>
      <c r="I56" s="10">
        <f>IF(ISNUMBER(VALUE(LEFT(RIGHT(Tides!D56,6),4))),VALUE(LEFT(RIGHT(Tides!D56,6),4)),"")</f>
        <v>3.7</v>
      </c>
      <c r="J56" s="9">
        <f>IF(ISNUMBER(TIMEVALUE(LEFT(Tides!E56,5))),TIMEVALUE(LEFT(Tides!E56,5)),"")</f>
        <v>0.22222222222222221</v>
      </c>
      <c r="K56" s="10">
        <f>COUNTIF(Tides!E56, "*PM*")</f>
        <v>1</v>
      </c>
      <c r="L56" s="59">
        <f t="shared" si="35"/>
        <v>0.72222222222222221</v>
      </c>
      <c r="M56" s="51">
        <f>IF(ISNUMBER(VALUE(LEFT(RIGHT(Tides!E56,6),4))),VALUE(LEFT(RIGHT(Tides!E56,6),4)),"")</f>
        <v>1.1000000000000001</v>
      </c>
      <c r="N56" s="9">
        <f>IF(ISNUMBER(TIMEVALUE(LEFT(Tides!F56,5))),TIMEVALUE(LEFT(Tides!F56,5)),"")</f>
        <v>0.48819444444444443</v>
      </c>
      <c r="O56" s="9"/>
      <c r="P56" s="10">
        <f>IF(ISNUMBER(VALUE(LEFT(RIGHT(Tides!F56,6),4))),VALUE(LEFT(RIGHT(Tides!F56,6),4)),"")</f>
        <v>3.7</v>
      </c>
      <c r="R56" s="36" t="str">
        <f t="shared" si="26"/>
        <v>Fri 19</v>
      </c>
      <c r="S56" s="22" t="str">
        <f t="shared" si="27"/>
        <v>No Restriction</v>
      </c>
      <c r="T56" s="22">
        <f t="shared" si="29"/>
        <v>0</v>
      </c>
      <c r="U56" s="22" t="str">
        <f t="shared" si="28"/>
        <v>1.5 hour</v>
      </c>
      <c r="V56" s="22">
        <f t="shared" si="30"/>
        <v>6.25E-2</v>
      </c>
      <c r="W56" s="22" t="str">
        <f>IF(ISTEXT(Tides!B56),Tides!B56,"")</f>
        <v/>
      </c>
      <c r="X56" s="22" t="str">
        <f>IF(ISTEXT(Tides!C56),Tides!C56,"")</f>
        <v>4:48 AM / 1.4 m</v>
      </c>
      <c r="Y56" s="22" t="str">
        <f>IF(ISTEXT(Tides!D56),Tides!D56,"")</f>
        <v>11:04 AM / 3.7 m</v>
      </c>
      <c r="Z56" s="22" t="str">
        <f>IF(ISTEXT(Tides!E56),Tides!E56,"")</f>
        <v>5:20 PM / 1.1 m</v>
      </c>
      <c r="AA56" s="22" t="str">
        <f>IF(ISTEXT(Tides!F56),Tides!F56,"")</f>
        <v>11:43 PM / 3.7 m</v>
      </c>
      <c r="AB56" s="60" t="str">
        <f t="shared" si="36"/>
        <v/>
      </c>
      <c r="AC56" s="61" t="str">
        <f t="shared" si="32"/>
        <v/>
      </c>
      <c r="AD56" s="60">
        <f t="shared" si="33"/>
        <v>0.65972222222222221</v>
      </c>
      <c r="AE56" s="64">
        <f t="shared" si="34"/>
        <v>0.78472222222222221</v>
      </c>
      <c r="AF56" s="37">
        <f>Tides!H56</f>
        <v>0.31111111111111112</v>
      </c>
      <c r="AG56" s="37">
        <f>Tides!I56</f>
        <v>0.71944444444444444</v>
      </c>
    </row>
    <row r="57" spans="1:33" ht="19.95" customHeight="1" x14ac:dyDescent="0.25">
      <c r="A57" s="8" t="str">
        <f>Tides!A57</f>
        <v>Sat 20</v>
      </c>
      <c r="B57" s="9" t="str">
        <f>IF(ISNUMBER(TIMEVALUE(LEFT(Tides!B57,5))),TIMEVALUE(LEFT(Tides!B57,5)),"")</f>
        <v/>
      </c>
      <c r="C57" s="10" t="str">
        <f>IF(ISNUMBER(VALUE(LEFT(RIGHT(Tides!B57,6),4))),VALUE(LEFT(RIGHT(Tides!B57,6),4)),"")</f>
        <v/>
      </c>
      <c r="D57" s="9">
        <f>IF(ISNUMBER(TIMEVALUE(LEFT(Tides!C57,5))),TIMEVALUE(LEFT(Tides!C57,5)),"")</f>
        <v>0.23680555555555557</v>
      </c>
      <c r="E57" s="10">
        <f>COUNTIF(Tides!C57, "*PM*")</f>
        <v>0</v>
      </c>
      <c r="F57" s="59">
        <f>IF(ISNUMBER(TIMEVALUE(LEFT(Tides!C57,5))),TIMEVALUE(LEFT(Tides!C57,5)),"")</f>
        <v>0.23680555555555557</v>
      </c>
      <c r="G57" s="51">
        <f>IF(ISNUMBER(VALUE(LEFT(RIGHT(Tides!C57,6),4))),VALUE(LEFT(RIGHT(Tides!C57,6),4)),"")</f>
        <v>1.2</v>
      </c>
      <c r="H57" s="9">
        <f>IF(ISNUMBER(TIMEVALUE(LEFT(Tides!D57,5))),TIMEVALUE(LEFT(Tides!D57,5)),"")</f>
        <v>0.49791666666666662</v>
      </c>
      <c r="I57" s="10">
        <f>IF(ISNUMBER(VALUE(LEFT(RIGHT(Tides!D57,6),4))),VALUE(LEFT(RIGHT(Tides!D57,6),4)),"")</f>
        <v>3.9</v>
      </c>
      <c r="J57" s="9">
        <f>IF(ISNUMBER(TIMEVALUE(LEFT(Tides!E57,5))),TIMEVALUE(LEFT(Tides!E57,5)),"")</f>
        <v>0.25555555555555559</v>
      </c>
      <c r="K57" s="10">
        <f>COUNTIF(Tides!E57, "*PM*")</f>
        <v>1</v>
      </c>
      <c r="L57" s="59">
        <f t="shared" si="35"/>
        <v>0.75555555555555554</v>
      </c>
      <c r="M57" s="51">
        <f>IF(ISNUMBER(VALUE(LEFT(RIGHT(Tides!E57,6),4))),VALUE(LEFT(RIGHT(Tides!E57,6),4)),"")</f>
        <v>0.9</v>
      </c>
      <c r="N57" s="9" t="str">
        <f>IF(ISNUMBER(TIMEVALUE(LEFT(Tides!F57,5))),TIMEVALUE(LEFT(Tides!F57,5)),"")</f>
        <v/>
      </c>
      <c r="O57" s="9"/>
      <c r="P57" s="10" t="str">
        <f>IF(ISNUMBER(VALUE(LEFT(RIGHT(Tides!F57,6),4))),VALUE(LEFT(RIGHT(Tides!F57,6),4)),"")</f>
        <v/>
      </c>
      <c r="R57" s="36" t="str">
        <f t="shared" si="26"/>
        <v>Sat 20</v>
      </c>
      <c r="S57" s="22" t="str">
        <f t="shared" si="27"/>
        <v>1.5 hour</v>
      </c>
      <c r="T57" s="22">
        <f>IF(OR(G57&gt;1.3,ISNUMBER(G57)=FALSE),0,IF(G57&gt;1.2,0.0416666666666667,IF(G57&gt;0.5,0.0625,0.0833333333333333)))</f>
        <v>6.25E-2</v>
      </c>
      <c r="U57" s="22" t="str">
        <f t="shared" si="28"/>
        <v>1.5 hour</v>
      </c>
      <c r="V57" s="22">
        <f t="shared" si="30"/>
        <v>6.25E-2</v>
      </c>
      <c r="W57" s="22" t="str">
        <f>IF(ISTEXT(Tides!B57),Tides!B57,"")</f>
        <v/>
      </c>
      <c r="X57" s="22" t="str">
        <f>IF(ISTEXT(Tides!C57),Tides!C57,"")</f>
        <v>5:41 AM / 1.2 m</v>
      </c>
      <c r="Y57" s="22" t="str">
        <f>IF(ISTEXT(Tides!D57),Tides!D57,"")</f>
        <v>11:57 AM / 3.9 m</v>
      </c>
      <c r="Z57" s="22" t="str">
        <f>IF(ISTEXT(Tides!E57),Tides!E57,"")</f>
        <v>6:08 PM / 0.9 m</v>
      </c>
      <c r="AA57" s="22" t="str">
        <f>IF(ISTEXT(Tides!F57),Tides!F57,"")</f>
        <v/>
      </c>
      <c r="AB57" s="60">
        <f t="shared" si="36"/>
        <v>0.17430555555555557</v>
      </c>
      <c r="AC57" s="61">
        <f t="shared" si="32"/>
        <v>0.2993055555555556</v>
      </c>
      <c r="AD57" s="60">
        <f t="shared" si="33"/>
        <v>0.69305555555555554</v>
      </c>
      <c r="AE57" s="64">
        <f t="shared" si="34"/>
        <v>0.81805555555555554</v>
      </c>
      <c r="AF57" s="37">
        <f>Tides!H57</f>
        <v>0.30972222222222223</v>
      </c>
      <c r="AG57" s="37">
        <f>Tides!I57</f>
        <v>0.72083333333333333</v>
      </c>
    </row>
    <row r="58" spans="1:33" ht="19.95" customHeight="1" x14ac:dyDescent="0.25">
      <c r="A58" s="8" t="str">
        <f>Tides!A58</f>
        <v>Sun 21</v>
      </c>
      <c r="B58" s="9">
        <f>IF(ISNUMBER(TIMEVALUE(LEFT(Tides!B58,5))),TIMEVALUE(LEFT(Tides!B58,5)),"")</f>
        <v>0.52222222222222225</v>
      </c>
      <c r="C58" s="10">
        <f>IF(ISNUMBER(VALUE(LEFT(RIGHT(Tides!B58,6),4))),VALUE(LEFT(RIGHT(Tides!B58,6),4)),"")</f>
        <v>3.9</v>
      </c>
      <c r="D58" s="9">
        <f>IF(ISNUMBER(TIMEVALUE(LEFT(Tides!C58,5))),TIMEVALUE(LEFT(Tides!C58,5)),"")</f>
        <v>0.26666666666666666</v>
      </c>
      <c r="E58" s="10">
        <f>COUNTIF(Tides!C58, "*PM*")</f>
        <v>0</v>
      </c>
      <c r="F58" s="59">
        <f>IF(ISNUMBER(TIMEVALUE(LEFT(Tides!C58,5))),TIMEVALUE(LEFT(Tides!C58,5)),"")</f>
        <v>0.26666666666666666</v>
      </c>
      <c r="G58" s="51">
        <f>IF(ISNUMBER(VALUE(LEFT(RIGHT(Tides!C58,6),4))),VALUE(LEFT(RIGHT(Tides!C58,6),4)),"")</f>
        <v>1.1000000000000001</v>
      </c>
      <c r="H58" s="9">
        <f>IF(ISNUMBER(TIMEVALUE(LEFT(Tides!D58,5))),TIMEVALUE(LEFT(Tides!D58,5)),"")</f>
        <v>0.52777777777777779</v>
      </c>
      <c r="I58" s="10">
        <f>IF(ISNUMBER(VALUE(LEFT(RIGHT(Tides!D58,6),4))),VALUE(LEFT(RIGHT(Tides!D58,6),4)),"")</f>
        <v>4.0999999999999996</v>
      </c>
      <c r="J58" s="9">
        <f>IF(ISNUMBER(TIMEVALUE(LEFT(Tides!E58,5))),TIMEVALUE(LEFT(Tides!E58,5)),"")</f>
        <v>0.28472222222222221</v>
      </c>
      <c r="K58" s="10">
        <f>COUNTIF(Tides!E58, "*PM*")</f>
        <v>1</v>
      </c>
      <c r="L58" s="59">
        <f t="shared" si="35"/>
        <v>0.78472222222222221</v>
      </c>
      <c r="M58" s="51">
        <f>IF(ISNUMBER(VALUE(LEFT(RIGHT(Tides!E58,6),4))),VALUE(LEFT(RIGHT(Tides!E58,6),4)),"")</f>
        <v>0.7</v>
      </c>
      <c r="N58" s="9" t="str">
        <f>IF(ISNUMBER(TIMEVALUE(LEFT(Tides!F58,5))),TIMEVALUE(LEFT(Tides!F58,5)),"")</f>
        <v/>
      </c>
      <c r="O58" s="9"/>
      <c r="P58" s="10" t="str">
        <f>IF(ISNUMBER(VALUE(LEFT(RIGHT(Tides!F58,6),4))),VALUE(LEFT(RIGHT(Tides!F58,6),4)),"")</f>
        <v/>
      </c>
      <c r="R58" s="36" t="str">
        <f t="shared" si="26"/>
        <v>Sun 21</v>
      </c>
      <c r="S58" s="22" t="str">
        <f t="shared" si="27"/>
        <v>1.5 hour</v>
      </c>
      <c r="T58" s="22">
        <f t="shared" ref="T58:T66" si="38">IF(OR(G58&gt;1.3,ISNUMBER(G58)=FALSE),0,IF(G58&gt;1.2,0.0416666666666667,IF(G58&gt;0.5,0.0625,0.0833333333333333)))</f>
        <v>6.25E-2</v>
      </c>
      <c r="U58" s="22" t="str">
        <f t="shared" si="28"/>
        <v>1.5 hour</v>
      </c>
      <c r="V58" s="22">
        <f t="shared" si="30"/>
        <v>6.25E-2</v>
      </c>
      <c r="W58" s="22" t="str">
        <f>IF(ISTEXT(Tides!B58),Tides!B58,"")</f>
        <v>12:32 AM / 3.9 m</v>
      </c>
      <c r="X58" s="22" t="str">
        <f>IF(ISTEXT(Tides!C58),Tides!C58,"")</f>
        <v>6:24 AM / 1.1 m</v>
      </c>
      <c r="Y58" s="22" t="str">
        <f>IF(ISTEXT(Tides!D58),Tides!D58,"")</f>
        <v>12:40 PM / 4.1 m</v>
      </c>
      <c r="Z58" s="22" t="str">
        <f>IF(ISTEXT(Tides!E58),Tides!E58,"")</f>
        <v>6:50 PM / 0.7 m</v>
      </c>
      <c r="AA58" s="22" t="str">
        <f>IF(ISTEXT(Tides!F58),Tides!F58,"")</f>
        <v/>
      </c>
      <c r="AB58" s="60">
        <f t="shared" si="36"/>
        <v>0.20416666666666666</v>
      </c>
      <c r="AC58" s="61">
        <f t="shared" si="32"/>
        <v>0.32916666666666666</v>
      </c>
      <c r="AD58" s="60">
        <f t="shared" si="33"/>
        <v>0.72222222222222221</v>
      </c>
      <c r="AE58" s="64">
        <f t="shared" si="34"/>
        <v>0.84722222222222221</v>
      </c>
      <c r="AF58" s="37">
        <f>Tides!H58</f>
        <v>0.30763888888888891</v>
      </c>
      <c r="AG58" s="37">
        <f>Tides!I58</f>
        <v>0.72291666666666676</v>
      </c>
    </row>
    <row r="59" spans="1:33" ht="19.95" customHeight="1" x14ac:dyDescent="0.25">
      <c r="A59" s="8" t="str">
        <f>Tides!A59</f>
        <v>Mon 22</v>
      </c>
      <c r="B59" s="9">
        <f>IF(ISNUMBER(TIMEVALUE(LEFT(Tides!B59,5))),TIMEVALUE(LEFT(Tides!B59,5)),"")</f>
        <v>5.0694444444444452E-2</v>
      </c>
      <c r="C59" s="10">
        <f>IF(ISNUMBER(VALUE(LEFT(RIGHT(Tides!B59,6),4))),VALUE(LEFT(RIGHT(Tides!B59,6),4)),"")</f>
        <v>4</v>
      </c>
      <c r="D59" s="9">
        <f>IF(ISNUMBER(TIMEVALUE(LEFT(Tides!C59,5))),TIMEVALUE(LEFT(Tides!C59,5)),"")</f>
        <v>0.29305555555555557</v>
      </c>
      <c r="E59" s="10">
        <f>COUNTIF(Tides!C59, "*PM*")</f>
        <v>0</v>
      </c>
      <c r="F59" s="59">
        <f>IF(ISNUMBER(TIMEVALUE(LEFT(Tides!C59,5))),TIMEVALUE(LEFT(Tides!C59,5)),"")</f>
        <v>0.29305555555555557</v>
      </c>
      <c r="G59" s="51">
        <f>IF(ISNUMBER(VALUE(LEFT(RIGHT(Tides!C59,6),4))),VALUE(LEFT(RIGHT(Tides!C59,6),4)),"")</f>
        <v>1</v>
      </c>
      <c r="H59" s="9">
        <f>IF(ISNUMBER(TIMEVALUE(LEFT(Tides!D59,5))),TIMEVALUE(LEFT(Tides!D59,5)),"")</f>
        <v>5.486111111111111E-2</v>
      </c>
      <c r="I59" s="10">
        <f>IF(ISNUMBER(VALUE(LEFT(RIGHT(Tides!D59,6),4))),VALUE(LEFT(RIGHT(Tides!D59,6),4)),"")</f>
        <v>4.2</v>
      </c>
      <c r="J59" s="9">
        <f>IF(ISNUMBER(TIMEVALUE(LEFT(Tides!E59,5))),TIMEVALUE(LEFT(Tides!E59,5)),"")</f>
        <v>0.31041666666666667</v>
      </c>
      <c r="K59" s="10">
        <f>COUNTIF(Tides!E59, "*PM*")</f>
        <v>1</v>
      </c>
      <c r="L59" s="59">
        <f t="shared" si="35"/>
        <v>0.81041666666666667</v>
      </c>
      <c r="M59" s="51">
        <f>IF(ISNUMBER(VALUE(LEFT(RIGHT(Tides!E59,6),4))),VALUE(LEFT(RIGHT(Tides!E59,6),4)),"")</f>
        <v>0.6</v>
      </c>
      <c r="N59" s="9" t="str">
        <f>IF(ISNUMBER(TIMEVALUE(LEFT(Tides!F59,5))),TIMEVALUE(LEFT(Tides!F59,5)),"")</f>
        <v/>
      </c>
      <c r="O59" s="9"/>
      <c r="P59" s="10" t="str">
        <f>IF(ISNUMBER(VALUE(LEFT(RIGHT(Tides!F59,6),4))),VALUE(LEFT(RIGHT(Tides!F59,6),4)),"")</f>
        <v/>
      </c>
      <c r="R59" s="36" t="str">
        <f t="shared" si="26"/>
        <v>Mon 22</v>
      </c>
      <c r="S59" s="22" t="str">
        <f t="shared" si="27"/>
        <v>1.5 hour</v>
      </c>
      <c r="T59" s="22">
        <f t="shared" si="38"/>
        <v>6.25E-2</v>
      </c>
      <c r="U59" s="22" t="str">
        <f t="shared" si="28"/>
        <v>1.5 hour</v>
      </c>
      <c r="V59" s="22">
        <f t="shared" si="30"/>
        <v>6.25E-2</v>
      </c>
      <c r="W59" s="22" t="str">
        <f>IF(ISTEXT(Tides!B59),Tides!B59,"")</f>
        <v>1:13 AM / 4.0 m</v>
      </c>
      <c r="X59" s="22" t="str">
        <f>IF(ISTEXT(Tides!C59),Tides!C59,"")</f>
        <v>7:02 AM / 1.0 m</v>
      </c>
      <c r="Y59" s="22" t="str">
        <f>IF(ISTEXT(Tides!D59),Tides!D59,"")</f>
        <v>1:19 PM / 4.2 m</v>
      </c>
      <c r="Z59" s="22" t="str">
        <f>IF(ISTEXT(Tides!E59),Tides!E59,"")</f>
        <v>7:27 PM / 0.6 m</v>
      </c>
      <c r="AA59" s="22" t="str">
        <f>IF(ISTEXT(Tides!F59),Tides!F59,"")</f>
        <v/>
      </c>
      <c r="AB59" s="60">
        <f t="shared" si="36"/>
        <v>0.23055555555555557</v>
      </c>
      <c r="AC59" s="61">
        <f t="shared" si="32"/>
        <v>0.35555555555555557</v>
      </c>
      <c r="AD59" s="60">
        <f t="shared" si="33"/>
        <v>0.74791666666666667</v>
      </c>
      <c r="AE59" s="64">
        <f t="shared" si="34"/>
        <v>0.87291666666666667</v>
      </c>
      <c r="AF59" s="37">
        <f>Tides!H59</f>
        <v>0.30624999999999997</v>
      </c>
      <c r="AG59" s="37">
        <f>Tides!I59</f>
        <v>0.72430555555555554</v>
      </c>
    </row>
    <row r="60" spans="1:33" ht="19.95" customHeight="1" x14ac:dyDescent="0.25">
      <c r="A60" s="8" t="str">
        <f>Tides!A60</f>
        <v>Tue 23</v>
      </c>
      <c r="B60" s="9">
        <f>IF(ISNUMBER(TIMEVALUE(LEFT(Tides!B60,5))),TIMEVALUE(LEFT(Tides!B60,5)),"")</f>
        <v>7.5694444444444439E-2</v>
      </c>
      <c r="C60" s="10">
        <f>IF(ISNUMBER(VALUE(LEFT(RIGHT(Tides!B60,6),4))),VALUE(LEFT(RIGHT(Tides!B60,6),4)),"")</f>
        <v>4</v>
      </c>
      <c r="D60" s="9">
        <f>IF(ISNUMBER(TIMEVALUE(LEFT(Tides!C60,5))),TIMEVALUE(LEFT(Tides!C60,5)),"")</f>
        <v>0.31666666666666665</v>
      </c>
      <c r="E60" s="10">
        <f>COUNTIF(Tides!C60, "*PM*")</f>
        <v>0</v>
      </c>
      <c r="F60" s="59">
        <f>IF(ISNUMBER(TIMEVALUE(LEFT(Tides!C60,5))),TIMEVALUE(LEFT(Tides!C60,5)),"")</f>
        <v>0.31666666666666665</v>
      </c>
      <c r="G60" s="51">
        <f>IF(ISNUMBER(VALUE(LEFT(RIGHT(Tides!C60,6),4))),VALUE(LEFT(RIGHT(Tides!C60,6),4)),"")</f>
        <v>0.9</v>
      </c>
      <c r="H60" s="9">
        <f>IF(ISNUMBER(TIMEVALUE(LEFT(Tides!D60,5))),TIMEVALUE(LEFT(Tides!D60,5)),"")</f>
        <v>7.9166666666666663E-2</v>
      </c>
      <c r="I60" s="10">
        <f>IF(ISNUMBER(VALUE(LEFT(RIGHT(Tides!D60,6),4))),VALUE(LEFT(RIGHT(Tides!D60,6),4)),"")</f>
        <v>4.3</v>
      </c>
      <c r="J60" s="9">
        <f>IF(ISNUMBER(TIMEVALUE(LEFT(Tides!E60,5))),TIMEVALUE(LEFT(Tides!E60,5)),"")</f>
        <v>0.33402777777777781</v>
      </c>
      <c r="K60" s="10">
        <f>COUNTIF(Tides!E60, "*PM*")</f>
        <v>1</v>
      </c>
      <c r="L60" s="59">
        <f t="shared" si="35"/>
        <v>0.83402777777777781</v>
      </c>
      <c r="M60" s="51">
        <f>IF(ISNUMBER(VALUE(LEFT(RIGHT(Tides!E60,6),4))),VALUE(LEFT(RIGHT(Tides!E60,6),4)),"")</f>
        <v>0.5</v>
      </c>
      <c r="N60" s="9" t="str">
        <f>IF(ISNUMBER(TIMEVALUE(LEFT(Tides!F60,5))),TIMEVALUE(LEFT(Tides!F60,5)),"")</f>
        <v/>
      </c>
      <c r="O60" s="9"/>
      <c r="P60" s="10" t="str">
        <f>IF(ISNUMBER(VALUE(LEFT(RIGHT(Tides!F60,6),4))),VALUE(LEFT(RIGHT(Tides!F60,6),4)),"")</f>
        <v/>
      </c>
      <c r="R60" s="36" t="str">
        <f t="shared" si="26"/>
        <v>Tue 23</v>
      </c>
      <c r="S60" s="22" t="str">
        <f t="shared" si="27"/>
        <v>1.5 hour</v>
      </c>
      <c r="T60" s="22">
        <f t="shared" si="38"/>
        <v>6.25E-2</v>
      </c>
      <c r="U60" s="22" t="str">
        <f t="shared" si="28"/>
        <v>2.0 hours</v>
      </c>
      <c r="V60" s="22">
        <f t="shared" si="30"/>
        <v>8.3333333333333301E-2</v>
      </c>
      <c r="W60" s="22" t="str">
        <f>IF(ISTEXT(Tides!B60),Tides!B60,"")</f>
        <v>1:49 AM / 4.0 m</v>
      </c>
      <c r="X60" s="22" t="str">
        <f>IF(ISTEXT(Tides!C60),Tides!C60,"")</f>
        <v>7:36 AM / 0.9 m</v>
      </c>
      <c r="Y60" s="22" t="str">
        <f>IF(ISTEXT(Tides!D60),Tides!D60,"")</f>
        <v>1:54 PM / 4.3 m</v>
      </c>
      <c r="Z60" s="22" t="str">
        <f>IF(ISTEXT(Tides!E60),Tides!E60,"")</f>
        <v>8:01 PM / 0.5 m</v>
      </c>
      <c r="AA60" s="22" t="str">
        <f>IF(ISTEXT(Tides!F60),Tides!F60,"")</f>
        <v/>
      </c>
      <c r="AB60" s="60">
        <f t="shared" ref="AB60:AB61" si="39">IF(T60&gt;0,F60-T60,"")</f>
        <v>0.25416666666666665</v>
      </c>
      <c r="AC60" s="61">
        <f t="shared" si="32"/>
        <v>0.37916666666666665</v>
      </c>
      <c r="AD60" s="60">
        <f t="shared" si="33"/>
        <v>0.75069444444444455</v>
      </c>
      <c r="AE60" s="64">
        <f t="shared" si="34"/>
        <v>0.91736111111111107</v>
      </c>
      <c r="AF60" s="37">
        <f>Tides!H60</f>
        <v>0.30416666666666664</v>
      </c>
      <c r="AG60" s="37">
        <f>Tides!I60</f>
        <v>0.72569444444444453</v>
      </c>
    </row>
    <row r="61" spans="1:33" ht="19.95" customHeight="1" x14ac:dyDescent="0.25">
      <c r="A61" s="8" t="str">
        <f>Tides!A61</f>
        <v>Wed 24</v>
      </c>
      <c r="B61" s="9">
        <f>IF(ISNUMBER(TIMEVALUE(LEFT(Tides!B61,5))),TIMEVALUE(LEFT(Tides!B61,5)),"")</f>
        <v>9.7916666666666666E-2</v>
      </c>
      <c r="C61" s="10">
        <f>IF(ISNUMBER(VALUE(LEFT(RIGHT(Tides!B61,6),4))),VALUE(LEFT(RIGHT(Tides!B61,6),4)),"")</f>
        <v>4</v>
      </c>
      <c r="D61" s="9">
        <f>IF(ISNUMBER(TIMEVALUE(LEFT(Tides!C61,5))),TIMEVALUE(LEFT(Tides!C61,5)),"")</f>
        <v>0.33958333333333335</v>
      </c>
      <c r="E61" s="10">
        <f>COUNTIF(Tides!C61, "*PM*")</f>
        <v>0</v>
      </c>
      <c r="F61" s="59">
        <f>IF(ISNUMBER(TIMEVALUE(LEFT(Tides!C61,5))),TIMEVALUE(LEFT(Tides!C61,5)),"")</f>
        <v>0.33958333333333335</v>
      </c>
      <c r="G61" s="51">
        <f>IF(ISNUMBER(VALUE(LEFT(RIGHT(Tides!C61,6),4))),VALUE(LEFT(RIGHT(Tides!C61,6),4)),"")</f>
        <v>0.8</v>
      </c>
      <c r="H61" s="9">
        <f>IF(ISNUMBER(TIMEVALUE(LEFT(Tides!D61,5))),TIMEVALUE(LEFT(Tides!D61,5)),"")</f>
        <v>0.10208333333333335</v>
      </c>
      <c r="I61" s="10">
        <f>IF(ISNUMBER(VALUE(LEFT(RIGHT(Tides!D61,6),4))),VALUE(LEFT(RIGHT(Tides!D61,6),4)),"")</f>
        <v>4.3</v>
      </c>
      <c r="J61" s="9">
        <f>IF(ISNUMBER(TIMEVALUE(LEFT(Tides!E61,5))),TIMEVALUE(LEFT(Tides!E61,5)),"")</f>
        <v>0.35694444444444445</v>
      </c>
      <c r="K61" s="10">
        <f>COUNTIF(Tides!E61, "*PM*")</f>
        <v>1</v>
      </c>
      <c r="L61" s="59">
        <f t="shared" si="35"/>
        <v>0.85694444444444451</v>
      </c>
      <c r="M61" s="51">
        <f>IF(ISNUMBER(VALUE(LEFT(RIGHT(Tides!E61,6),4))),VALUE(LEFT(RIGHT(Tides!E61,6),4)),"")</f>
        <v>0.6</v>
      </c>
      <c r="N61" s="9" t="str">
        <f>IF(ISNUMBER(TIMEVALUE(LEFT(Tides!F61,5))),TIMEVALUE(LEFT(Tides!F61,5)),"")</f>
        <v/>
      </c>
      <c r="O61" s="9"/>
      <c r="P61" s="10" t="str">
        <f>IF(ISNUMBER(VALUE(LEFT(RIGHT(Tides!F61,6),4))),VALUE(LEFT(RIGHT(Tides!F61,6),4)),"")</f>
        <v/>
      </c>
      <c r="R61" s="36" t="str">
        <f t="shared" si="26"/>
        <v>Wed 24</v>
      </c>
      <c r="S61" s="22" t="str">
        <f t="shared" si="27"/>
        <v>1.5 hour</v>
      </c>
      <c r="T61" s="22">
        <f t="shared" si="38"/>
        <v>6.25E-2</v>
      </c>
      <c r="U61" s="22" t="str">
        <f t="shared" si="28"/>
        <v>1.5 hour</v>
      </c>
      <c r="V61" s="22">
        <f t="shared" si="30"/>
        <v>6.25E-2</v>
      </c>
      <c r="W61" s="22" t="str">
        <f>IF(ISTEXT(Tides!B61),Tides!B61,"")</f>
        <v>2:21 AM / 4.0 m</v>
      </c>
      <c r="X61" s="22" t="str">
        <f>IF(ISTEXT(Tides!C61),Tides!C61,"")</f>
        <v>8:09 AM / 0.8 m</v>
      </c>
      <c r="Y61" s="22" t="str">
        <f>IF(ISTEXT(Tides!D61),Tides!D61,"")</f>
        <v>2:27 PM / 4.3 m</v>
      </c>
      <c r="Z61" s="22" t="str">
        <f>IF(ISTEXT(Tides!E61),Tides!E61,"")</f>
        <v>8:34 PM / 0.6 m</v>
      </c>
      <c r="AA61" s="22" t="str">
        <f>IF(ISTEXT(Tides!F61),Tides!F61,"")</f>
        <v/>
      </c>
      <c r="AB61" s="60">
        <f t="shared" si="39"/>
        <v>0.27708333333333335</v>
      </c>
      <c r="AC61" s="61">
        <f t="shared" si="32"/>
        <v>0.40208333333333335</v>
      </c>
      <c r="AD61" s="60">
        <f t="shared" si="33"/>
        <v>0.79444444444444451</v>
      </c>
      <c r="AE61" s="64">
        <f t="shared" si="34"/>
        <v>0.91944444444444451</v>
      </c>
      <c r="AF61" s="37">
        <f>Tides!H61</f>
        <v>0.30277777777777776</v>
      </c>
      <c r="AG61" s="37">
        <f>Tides!I61</f>
        <v>0.7270833333333333</v>
      </c>
    </row>
    <row r="62" spans="1:33" ht="19.95" customHeight="1" x14ac:dyDescent="0.25">
      <c r="A62" s="8" t="str">
        <f>Tides!A62</f>
        <v>Thu 25</v>
      </c>
      <c r="B62" s="9">
        <f>IF(ISNUMBER(TIMEVALUE(LEFT(Tides!B62,5))),TIMEVALUE(LEFT(Tides!B62,5)),"")</f>
        <v>0.11944444444444445</v>
      </c>
      <c r="C62" s="10">
        <f>IF(ISNUMBER(VALUE(LEFT(RIGHT(Tides!B62,6),4))),VALUE(LEFT(RIGHT(Tides!B62,6),4)),"")</f>
        <v>4</v>
      </c>
      <c r="D62" s="9">
        <f>IF(ISNUMBER(TIMEVALUE(LEFT(Tides!C62,5))),TIMEVALUE(LEFT(Tides!C62,5)),"")</f>
        <v>0.36180555555555555</v>
      </c>
      <c r="E62" s="10">
        <f>COUNTIF(Tides!C62, "*PM*")</f>
        <v>0</v>
      </c>
      <c r="F62" s="59">
        <f>IF(ISNUMBER(TIMEVALUE(LEFT(Tides!C62,5))),TIMEVALUE(LEFT(Tides!C62,5)),"")</f>
        <v>0.36180555555555555</v>
      </c>
      <c r="G62" s="51">
        <f>IF(ISNUMBER(VALUE(LEFT(RIGHT(Tides!C62,6),4))),VALUE(LEFT(RIGHT(Tides!C62,6),4)),"")</f>
        <v>0.8</v>
      </c>
      <c r="H62" s="9">
        <f>IF(ISNUMBER(TIMEVALUE(LEFT(Tides!D62,5))),TIMEVALUE(LEFT(Tides!D62,5)),"")</f>
        <v>0.12430555555555556</v>
      </c>
      <c r="I62" s="10">
        <f>IF(ISNUMBER(VALUE(LEFT(RIGHT(Tides!D62,6),4))),VALUE(LEFT(RIGHT(Tides!D62,6),4)),"")</f>
        <v>4.2</v>
      </c>
      <c r="J62" s="9">
        <f>IF(ISNUMBER(TIMEVALUE(LEFT(Tides!E62,5))),TIMEVALUE(LEFT(Tides!E62,5)),"")</f>
        <v>0.37847222222222227</v>
      </c>
      <c r="K62" s="10">
        <f>COUNTIF(Tides!E62, "*PM*")</f>
        <v>1</v>
      </c>
      <c r="L62" s="59">
        <f t="shared" si="35"/>
        <v>0.87847222222222232</v>
      </c>
      <c r="M62" s="51">
        <f>IF(ISNUMBER(VALUE(LEFT(RIGHT(Tides!E62,6),4))),VALUE(LEFT(RIGHT(Tides!E62,6),4)),"")</f>
        <v>0.6</v>
      </c>
      <c r="N62" s="9" t="str">
        <f>IF(ISNUMBER(TIMEVALUE(LEFT(Tides!F62,5))),TIMEVALUE(LEFT(Tides!F62,5)),"")</f>
        <v/>
      </c>
      <c r="O62" s="9"/>
      <c r="P62" s="10" t="str">
        <f>IF(ISNUMBER(VALUE(LEFT(RIGHT(Tides!F62,6),4))),VALUE(LEFT(RIGHT(Tides!F62,6),4)),"")</f>
        <v/>
      </c>
      <c r="R62" s="36" t="str">
        <f t="shared" si="26"/>
        <v>Thu 25</v>
      </c>
      <c r="S62" s="22" t="str">
        <f t="shared" si="27"/>
        <v>1.5 hour</v>
      </c>
      <c r="T62" s="22">
        <f t="shared" si="38"/>
        <v>6.25E-2</v>
      </c>
      <c r="U62" s="22" t="str">
        <f t="shared" si="28"/>
        <v>1.5 hour</v>
      </c>
      <c r="V62" s="22">
        <f t="shared" si="30"/>
        <v>6.25E-2</v>
      </c>
      <c r="W62" s="22" t="str">
        <f>IF(ISTEXT(Tides!B62),Tides!B62,"")</f>
        <v>2:52 AM / 4.0 m</v>
      </c>
      <c r="X62" s="22" t="str">
        <f>IF(ISTEXT(Tides!C62),Tides!C62,"")</f>
        <v>8:41 AM / 0.8 m</v>
      </c>
      <c r="Y62" s="22" t="str">
        <f>IF(ISTEXT(Tides!D62),Tides!D62,"")</f>
        <v>2:59 PM / 4.2 m</v>
      </c>
      <c r="Z62" s="22" t="str">
        <f>IF(ISTEXT(Tides!E62),Tides!E62,"")</f>
        <v>9:05 PM / 0.6 m</v>
      </c>
      <c r="AA62" s="22" t="str">
        <f>IF(ISTEXT(Tides!F62),Tides!F62,"")</f>
        <v/>
      </c>
      <c r="AB62" s="60">
        <f t="shared" si="36"/>
        <v>0.29930555555555555</v>
      </c>
      <c r="AC62" s="61">
        <f t="shared" si="32"/>
        <v>0.42430555555555555</v>
      </c>
      <c r="AD62" s="60">
        <f t="shared" si="33"/>
        <v>0.81597222222222232</v>
      </c>
      <c r="AE62" s="64">
        <f t="shared" si="34"/>
        <v>0.94097222222222232</v>
      </c>
      <c r="AF62" s="37">
        <f>Tides!H62</f>
        <v>0.30069444444444443</v>
      </c>
      <c r="AG62" s="37">
        <f>Tides!I62</f>
        <v>0.72916666666666663</v>
      </c>
    </row>
    <row r="63" spans="1:33" ht="19.95" customHeight="1" x14ac:dyDescent="0.25">
      <c r="A63" s="8" t="str">
        <f>Tides!A63</f>
        <v>Fri 26</v>
      </c>
      <c r="B63" s="9">
        <f>IF(ISNUMBER(TIMEVALUE(LEFT(Tides!B63,5))),TIMEVALUE(LEFT(Tides!B63,5)),"")</f>
        <v>0.14097222222222222</v>
      </c>
      <c r="C63" s="10">
        <f>IF(ISNUMBER(VALUE(LEFT(RIGHT(Tides!B63,6),4))),VALUE(LEFT(RIGHT(Tides!B63,6),4)),"")</f>
        <v>3.9</v>
      </c>
      <c r="D63" s="9">
        <f>IF(ISNUMBER(TIMEVALUE(LEFT(Tides!C63,5))),TIMEVALUE(LEFT(Tides!C63,5)),"")</f>
        <v>0.3840277777777778</v>
      </c>
      <c r="E63" s="10">
        <f>COUNTIF(Tides!C63, "*PM*")</f>
        <v>0</v>
      </c>
      <c r="F63" s="59">
        <f>IF(ISNUMBER(TIMEVALUE(LEFT(Tides!C63,5))),TIMEVALUE(LEFT(Tides!C63,5)),"")</f>
        <v>0.3840277777777778</v>
      </c>
      <c r="G63" s="51">
        <f>IF(ISNUMBER(VALUE(LEFT(RIGHT(Tides!C63,6),4))),VALUE(LEFT(RIGHT(Tides!C63,6),4)),"")</f>
        <v>0.9</v>
      </c>
      <c r="H63" s="9">
        <f>IF(ISNUMBER(TIMEVALUE(LEFT(Tides!D63,5))),TIMEVALUE(LEFT(Tides!D63,5)),"")</f>
        <v>0.14583333333333334</v>
      </c>
      <c r="I63" s="10">
        <f>IF(ISNUMBER(VALUE(LEFT(RIGHT(Tides!D63,6),4))),VALUE(LEFT(RIGHT(Tides!D63,6),4)),"")</f>
        <v>4.0999999999999996</v>
      </c>
      <c r="J63" s="9">
        <f>IF(ISNUMBER(TIMEVALUE(LEFT(Tides!E63,5))),TIMEVALUE(LEFT(Tides!E63,5)),"")</f>
        <v>0.40069444444444446</v>
      </c>
      <c r="K63" s="10">
        <f>COUNTIF(Tides!E63, "*PM*")</f>
        <v>1</v>
      </c>
      <c r="L63" s="59">
        <f t="shared" si="35"/>
        <v>0.90069444444444446</v>
      </c>
      <c r="M63" s="51">
        <f>IF(ISNUMBER(VALUE(LEFT(RIGHT(Tides!E63,6),4))),VALUE(LEFT(RIGHT(Tides!E63,6),4)),"")</f>
        <v>0.8</v>
      </c>
      <c r="N63" s="9" t="str">
        <f>IF(ISNUMBER(TIMEVALUE(LEFT(Tides!F63,5))),TIMEVALUE(LEFT(Tides!F63,5)),"")</f>
        <v/>
      </c>
      <c r="O63" s="9"/>
      <c r="P63" s="10" t="str">
        <f>IF(ISNUMBER(VALUE(LEFT(RIGHT(Tides!F63,6),4))),VALUE(LEFT(RIGHT(Tides!F63,6),4)),"")</f>
        <v/>
      </c>
      <c r="R63" s="36" t="str">
        <f t="shared" si="26"/>
        <v>Fri 26</v>
      </c>
      <c r="S63" s="22" t="str">
        <f t="shared" si="27"/>
        <v>1.5 hour</v>
      </c>
      <c r="T63" s="22">
        <f t="shared" si="38"/>
        <v>6.25E-2</v>
      </c>
      <c r="U63" s="22" t="str">
        <f t="shared" si="28"/>
        <v>1.5 hour</v>
      </c>
      <c r="V63" s="22">
        <f t="shared" si="30"/>
        <v>6.25E-2</v>
      </c>
      <c r="W63" s="22" t="str">
        <f>IF(ISTEXT(Tides!B63),Tides!B63,"")</f>
        <v>3:23 AM / 3.9 m</v>
      </c>
      <c r="X63" s="22" t="str">
        <f>IF(ISTEXT(Tides!C63),Tides!C63,"")</f>
        <v>9:13 AM / 0.9 m</v>
      </c>
      <c r="Y63" s="22" t="str">
        <f>IF(ISTEXT(Tides!D63),Tides!D63,"")</f>
        <v>3:30 PM / 4.1 m</v>
      </c>
      <c r="Z63" s="22" t="str">
        <f>IF(ISTEXT(Tides!E63),Tides!E63,"")</f>
        <v>9:37 PM / 0.8 m</v>
      </c>
      <c r="AA63" s="22" t="str">
        <f>IF(ISTEXT(Tides!F63),Tides!F63,"")</f>
        <v/>
      </c>
      <c r="AB63" s="60">
        <f t="shared" si="36"/>
        <v>0.3215277777777778</v>
      </c>
      <c r="AC63" s="61">
        <f t="shared" si="32"/>
        <v>0.4465277777777778</v>
      </c>
      <c r="AD63" s="60">
        <f t="shared" si="33"/>
        <v>0.83819444444444446</v>
      </c>
      <c r="AE63" s="64">
        <f t="shared" si="34"/>
        <v>0.96319444444444446</v>
      </c>
      <c r="AF63" s="37">
        <f>Tides!H63</f>
        <v>0.29930555555555555</v>
      </c>
      <c r="AG63" s="37">
        <f>Tides!I63</f>
        <v>0.73055555555555562</v>
      </c>
    </row>
    <row r="64" spans="1:33" ht="19.95" customHeight="1" x14ac:dyDescent="0.25">
      <c r="A64" s="8" t="str">
        <f>Tides!A64</f>
        <v>Sat 27</v>
      </c>
      <c r="B64" s="9">
        <f>IF(ISNUMBER(TIMEVALUE(LEFT(Tides!B64,5))),TIMEVALUE(LEFT(Tides!B64,5)),"")</f>
        <v>0.16250000000000001</v>
      </c>
      <c r="C64" s="10">
        <f>IF(ISNUMBER(VALUE(LEFT(RIGHT(Tides!B64,6),4))),VALUE(LEFT(RIGHT(Tides!B64,6),4)),"")</f>
        <v>3.8</v>
      </c>
      <c r="D64" s="9">
        <f>IF(ISNUMBER(TIMEVALUE(LEFT(Tides!C64,5))),TIMEVALUE(LEFT(Tides!C64,5)),"")</f>
        <v>0.4069444444444445</v>
      </c>
      <c r="E64" s="10">
        <f>COUNTIF(Tides!C64, "*PM*")</f>
        <v>0</v>
      </c>
      <c r="F64" s="59">
        <f>IF(ISNUMBER(TIMEVALUE(LEFT(Tides!C64,5))),TIMEVALUE(LEFT(Tides!C64,5)),"")</f>
        <v>0.4069444444444445</v>
      </c>
      <c r="G64" s="51">
        <f>IF(ISNUMBER(VALUE(LEFT(RIGHT(Tides!C64,6),4))),VALUE(LEFT(RIGHT(Tides!C64,6),4)),"")</f>
        <v>1</v>
      </c>
      <c r="H64" s="9">
        <f>IF(ISNUMBER(TIMEVALUE(LEFT(Tides!D64,5))),TIMEVALUE(LEFT(Tides!D64,5)),"")</f>
        <v>0.16874999999999998</v>
      </c>
      <c r="I64" s="10">
        <f>IF(ISNUMBER(VALUE(LEFT(RIGHT(Tides!D64,6),4))),VALUE(LEFT(RIGHT(Tides!D64,6),4)),"")</f>
        <v>4</v>
      </c>
      <c r="J64" s="9">
        <f>IF(ISNUMBER(TIMEVALUE(LEFT(Tides!E64,5))),TIMEVALUE(LEFT(Tides!E64,5)),"")</f>
        <v>0.42291666666666666</v>
      </c>
      <c r="K64" s="10">
        <f>COUNTIF(Tides!E64, "*PM*")</f>
        <v>1</v>
      </c>
      <c r="L64" s="59">
        <f t="shared" si="35"/>
        <v>0.92291666666666661</v>
      </c>
      <c r="M64" s="51">
        <f>IF(ISNUMBER(VALUE(LEFT(RIGHT(Tides!E64,6),4))),VALUE(LEFT(RIGHT(Tides!E64,6),4)),"")</f>
        <v>0.9</v>
      </c>
      <c r="N64" s="9" t="str">
        <f>IF(ISNUMBER(TIMEVALUE(LEFT(Tides!F64,5))),TIMEVALUE(LEFT(Tides!F64,5)),"")</f>
        <v/>
      </c>
      <c r="O64" s="9"/>
      <c r="P64" s="10" t="str">
        <f>IF(ISNUMBER(VALUE(LEFT(RIGHT(Tides!F64,6),4))),VALUE(LEFT(RIGHT(Tides!F64,6),4)),"")</f>
        <v/>
      </c>
      <c r="R64" s="36" t="str">
        <f t="shared" si="26"/>
        <v>Sat 27</v>
      </c>
      <c r="S64" s="22" t="str">
        <f t="shared" si="27"/>
        <v>1.5 hour</v>
      </c>
      <c r="T64" s="22">
        <f t="shared" si="38"/>
        <v>6.25E-2</v>
      </c>
      <c r="U64" s="22" t="str">
        <f t="shared" si="28"/>
        <v>1.5 hour</v>
      </c>
      <c r="V64" s="22">
        <f t="shared" si="30"/>
        <v>6.25E-2</v>
      </c>
      <c r="W64" s="22" t="str">
        <f>IF(ISTEXT(Tides!B64),Tides!B64,"")</f>
        <v>3:54 AM / 3.8 m</v>
      </c>
      <c r="X64" s="22" t="str">
        <f>IF(ISTEXT(Tides!C64),Tides!C64,"")</f>
        <v>9:46 AM / 1.0 m</v>
      </c>
      <c r="Y64" s="22" t="str">
        <f>IF(ISTEXT(Tides!D64),Tides!D64,"")</f>
        <v>4:03 PM / 4.0 m</v>
      </c>
      <c r="Z64" s="22" t="str">
        <f>IF(ISTEXT(Tides!E64),Tides!E64,"")</f>
        <v>10:09 PM / 0.9 m</v>
      </c>
      <c r="AA64" s="22" t="str">
        <f>IF(ISTEXT(Tides!F64),Tides!F64,"")</f>
        <v/>
      </c>
      <c r="AB64" s="60">
        <f t="shared" si="36"/>
        <v>0.3444444444444445</v>
      </c>
      <c r="AC64" s="61">
        <f t="shared" si="32"/>
        <v>0.4694444444444445</v>
      </c>
      <c r="AD64" s="60">
        <f t="shared" si="33"/>
        <v>0.86041666666666661</v>
      </c>
      <c r="AE64" s="64">
        <f t="shared" si="34"/>
        <v>0.98541666666666661</v>
      </c>
      <c r="AF64" s="37">
        <f>Tides!H64</f>
        <v>0.29722222222222222</v>
      </c>
      <c r="AG64" s="37">
        <f>Tides!I64</f>
        <v>0.7319444444444444</v>
      </c>
    </row>
    <row r="65" spans="1:33" ht="19.95" customHeight="1" x14ac:dyDescent="0.25">
      <c r="A65" s="8" t="str">
        <f>Tides!A65</f>
        <v>Sun 28</v>
      </c>
      <c r="B65" s="9">
        <f>IF(ISNUMBER(TIMEVALUE(LEFT(Tides!B65,5))),TIMEVALUE(LEFT(Tides!B65,5)),"")</f>
        <v>0.18541666666666667</v>
      </c>
      <c r="C65" s="10">
        <f>IF(ISNUMBER(VALUE(LEFT(RIGHT(Tides!B65,6),4))),VALUE(LEFT(RIGHT(Tides!B65,6),4)),"")</f>
        <v>3.7</v>
      </c>
      <c r="D65" s="9">
        <f>IF(ISNUMBER(TIMEVALUE(LEFT(Tides!C65,5))),TIMEVALUE(LEFT(Tides!C65,5)),"")</f>
        <v>0.43055555555555558</v>
      </c>
      <c r="E65" s="10">
        <f>COUNTIF(Tides!C65, "*PM*")</f>
        <v>0</v>
      </c>
      <c r="F65" s="59">
        <f>IF(ISNUMBER(TIMEVALUE(LEFT(Tides!C65,5))),TIMEVALUE(LEFT(Tides!C65,5)),"")</f>
        <v>0.43055555555555558</v>
      </c>
      <c r="G65" s="51">
        <f>IF(ISNUMBER(VALUE(LEFT(RIGHT(Tides!C65,6),4))),VALUE(LEFT(RIGHT(Tides!C65,6),4)),"")</f>
        <v>1.2</v>
      </c>
      <c r="H65" s="9">
        <f>IF(ISNUMBER(TIMEVALUE(LEFT(Tides!D65,5))),TIMEVALUE(LEFT(Tides!D65,5)),"")</f>
        <v>0.19305555555555554</v>
      </c>
      <c r="I65" s="10">
        <f>IF(ISNUMBER(VALUE(LEFT(RIGHT(Tides!D65,6),4))),VALUE(LEFT(RIGHT(Tides!D65,6),4)),"")</f>
        <v>3.8</v>
      </c>
      <c r="J65" s="9">
        <f>IF(ISNUMBER(TIMEVALUE(LEFT(Tides!E65,5))),TIMEVALUE(LEFT(Tides!E65,5)),"")</f>
        <v>0.44722222222222219</v>
      </c>
      <c r="K65" s="10">
        <f>COUNTIF(Tides!E65, "*PM*")</f>
        <v>1</v>
      </c>
      <c r="L65" s="59">
        <f t="shared" si="35"/>
        <v>0.94722222222222219</v>
      </c>
      <c r="M65" s="51">
        <f>IF(ISNUMBER(VALUE(LEFT(RIGHT(Tides!E65,6),4))),VALUE(LEFT(RIGHT(Tides!E65,6),4)),"")</f>
        <v>1.1000000000000001</v>
      </c>
      <c r="N65" s="9" t="str">
        <f>IF(ISNUMBER(TIMEVALUE(LEFT(Tides!F65,5))),TIMEVALUE(LEFT(Tides!F65,5)),"")</f>
        <v/>
      </c>
      <c r="O65" s="9"/>
      <c r="P65" s="10" t="str">
        <f>IF(ISNUMBER(VALUE(LEFT(RIGHT(Tides!F65,6),4))),VALUE(LEFT(RIGHT(Tides!F65,6),4)),"")</f>
        <v/>
      </c>
      <c r="R65" s="36" t="str">
        <f t="shared" si="26"/>
        <v>Sun 28</v>
      </c>
      <c r="S65" s="22" t="str">
        <f t="shared" si="27"/>
        <v>1.5 hour</v>
      </c>
      <c r="T65" s="22">
        <f t="shared" si="38"/>
        <v>6.25E-2</v>
      </c>
      <c r="U65" s="22" t="str">
        <f t="shared" si="28"/>
        <v>1.5 hour</v>
      </c>
      <c r="V65" s="22">
        <f t="shared" si="30"/>
        <v>6.25E-2</v>
      </c>
      <c r="W65" s="22" t="str">
        <f>IF(ISTEXT(Tides!B65),Tides!B65,"")</f>
        <v>4:27 AM / 3.7 m</v>
      </c>
      <c r="X65" s="22" t="str">
        <f>IF(ISTEXT(Tides!C65),Tides!C65,"")</f>
        <v>10:20 AM / 1.2 m</v>
      </c>
      <c r="Y65" s="22" t="str">
        <f>IF(ISTEXT(Tides!D65),Tides!D65,"")</f>
        <v>4:38 PM / 3.8 m</v>
      </c>
      <c r="Z65" s="22" t="str">
        <f>IF(ISTEXT(Tides!E65),Tides!E65,"")</f>
        <v>10:44 PM / 1.1 m</v>
      </c>
      <c r="AA65" s="22" t="str">
        <f>IF(ISTEXT(Tides!F65),Tides!F65,"")</f>
        <v/>
      </c>
      <c r="AB65" s="60">
        <f t="shared" si="36"/>
        <v>0.36805555555555558</v>
      </c>
      <c r="AC65" s="61">
        <f t="shared" si="32"/>
        <v>0.49305555555555558</v>
      </c>
      <c r="AD65" s="60">
        <f t="shared" si="33"/>
        <v>0.88472222222222219</v>
      </c>
      <c r="AE65" s="64">
        <f t="shared" si="34"/>
        <v>1.0097222222222222</v>
      </c>
      <c r="AF65" s="37">
        <f>Tides!H65</f>
        <v>0.2951388888888889</v>
      </c>
      <c r="AG65" s="37">
        <f>Tides!I65</f>
        <v>0.73333333333333339</v>
      </c>
    </row>
    <row r="66" spans="1:33" ht="19.95" customHeight="1" thickBot="1" x14ac:dyDescent="0.3">
      <c r="A66" s="8" t="str">
        <f>Tides!A66</f>
        <v>Mon 29</v>
      </c>
      <c r="B66" s="9">
        <f>IF(ISNUMBER(TIMEVALUE(LEFT(Tides!B66,5))),TIMEVALUE(LEFT(Tides!B66,5)),"")</f>
        <v>0.21111111111111111</v>
      </c>
      <c r="C66" s="10">
        <f>IF(ISNUMBER(VALUE(LEFT(RIGHT(Tides!B66,6),4))),VALUE(LEFT(RIGHT(Tides!B66,6),4)),"")</f>
        <v>3.5</v>
      </c>
      <c r="D66" s="9">
        <f>IF(ISNUMBER(TIMEVALUE(LEFT(Tides!C66,5))),TIMEVALUE(LEFT(Tides!C66,5)),"")</f>
        <v>0.45624999999999999</v>
      </c>
      <c r="E66" s="10">
        <f>COUNTIF(Tides!C66, "*PM*")</f>
        <v>0</v>
      </c>
      <c r="F66" s="59">
        <f>IF(ISNUMBER(TIMEVALUE(LEFT(Tides!C66,5))),TIMEVALUE(LEFT(Tides!C66,5)),"")</f>
        <v>0.45624999999999999</v>
      </c>
      <c r="G66" s="51">
        <f>IF(ISNUMBER(VALUE(LEFT(RIGHT(Tides!C66,6),4))),VALUE(LEFT(RIGHT(Tides!C66,6),4)),"")</f>
        <v>1.3</v>
      </c>
      <c r="H66" s="9">
        <f>IF(ISNUMBER(TIMEVALUE(LEFT(Tides!D66,5))),TIMEVALUE(LEFT(Tides!D66,5)),"")</f>
        <v>0.22083333333333333</v>
      </c>
      <c r="I66" s="10">
        <f>IF(ISNUMBER(VALUE(LEFT(RIGHT(Tides!D66,6),4))),VALUE(LEFT(RIGHT(Tides!D66,6),4)),"")</f>
        <v>3.5</v>
      </c>
      <c r="J66" s="9">
        <f>IF(ISNUMBER(TIMEVALUE(LEFT(Tides!E66,5))),TIMEVALUE(LEFT(Tides!E66,5)),"")</f>
        <v>0.47500000000000003</v>
      </c>
      <c r="K66" s="10">
        <f>COUNTIF(Tides!E66, "*PM*")</f>
        <v>1</v>
      </c>
      <c r="L66" s="59">
        <f t="shared" si="35"/>
        <v>0.97500000000000009</v>
      </c>
      <c r="M66" s="51">
        <f>IF(ISNUMBER(VALUE(LEFT(RIGHT(Tides!E66,6),4))),VALUE(LEFT(RIGHT(Tides!E66,6),4)),"")</f>
        <v>1.4</v>
      </c>
      <c r="N66" s="9" t="str">
        <f>IF(ISNUMBER(TIMEVALUE(LEFT(Tides!F66,5))),TIMEVALUE(LEFT(Tides!F66,5)),"")</f>
        <v/>
      </c>
      <c r="O66" s="9"/>
      <c r="P66" s="10" t="str">
        <f>IF(ISNUMBER(VALUE(LEFT(RIGHT(Tides!F66,6),4))),VALUE(LEFT(RIGHT(Tides!F66,6),4)),"")</f>
        <v/>
      </c>
      <c r="R66" s="50" t="str">
        <f t="shared" si="26"/>
        <v>Mon 29</v>
      </c>
      <c r="S66" s="38" t="str">
        <f t="shared" si="27"/>
        <v>1.0 hour</v>
      </c>
      <c r="T66" s="38">
        <f t="shared" si="38"/>
        <v>4.1666666666666699E-2</v>
      </c>
      <c r="U66" s="38" t="str">
        <f t="shared" si="28"/>
        <v>No Restriction</v>
      </c>
      <c r="V66" s="38">
        <f t="shared" si="30"/>
        <v>0</v>
      </c>
      <c r="W66" s="38" t="str">
        <f>IF(ISTEXT(Tides!B66),Tides!B66,"")</f>
        <v>5:04 AM / 3.5 m</v>
      </c>
      <c r="X66" s="38" t="str">
        <f>IF(ISTEXT(Tides!C66),Tides!C66,"")</f>
        <v>10:57 AM / 1.3 m</v>
      </c>
      <c r="Y66" s="38" t="str">
        <f>IF(ISTEXT(Tides!D66),Tides!D66,"")</f>
        <v>5:18 PM / 3.5 m</v>
      </c>
      <c r="Z66" s="38" t="str">
        <f>IF(ISTEXT(Tides!E66),Tides!E66,"")</f>
        <v>11:24 PM / 1.4 m</v>
      </c>
      <c r="AA66" s="38" t="str">
        <f>IF(ISTEXT(Tides!F66),Tides!F66,"")</f>
        <v/>
      </c>
      <c r="AB66" s="65">
        <f t="shared" si="36"/>
        <v>0.4145833333333333</v>
      </c>
      <c r="AC66" s="66">
        <f t="shared" si="32"/>
        <v>0.49791666666666667</v>
      </c>
      <c r="AD66" s="65" t="str">
        <f t="shared" si="33"/>
        <v/>
      </c>
      <c r="AE66" s="67" t="str">
        <f t="shared" si="34"/>
        <v/>
      </c>
      <c r="AF66" s="37">
        <f>Tides!H66</f>
        <v>0.29375000000000001</v>
      </c>
      <c r="AG66" s="37">
        <f>Tides!I66</f>
        <v>0.73541666666666661</v>
      </c>
    </row>
    <row r="67" spans="1:33" customFormat="1" ht="19.95" customHeight="1" x14ac:dyDescent="0.25">
      <c r="G67" s="55"/>
      <c r="M67" s="55"/>
    </row>
    <row r="68" spans="1:33" s="16" customFormat="1" ht="19.95" customHeight="1" thickBot="1" x14ac:dyDescent="0.3">
      <c r="A68" s="15">
        <f>Tides!A68</f>
        <v>42430</v>
      </c>
      <c r="B68" s="40" t="str">
        <f>IF(ISNUMBER(TIMEVALUE(LEFT(Tides!B67,5))),TIMEVALUE(LEFT(Tides!B67,5)),"")</f>
        <v/>
      </c>
      <c r="C68" s="41" t="str">
        <f>IF(ISNUMBER(VALUE(LEFT(RIGHT(Tides!B67,6),4))),VALUE(LEFT(RIGHT(Tides!B67,6),4)),"")</f>
        <v/>
      </c>
      <c r="D68" s="41"/>
      <c r="E68" s="41"/>
      <c r="F68" s="40" t="str">
        <f>IF(ISNUMBER(TIMEVALUE(LEFT(Tides!C67,5))),TIMEVALUE(LEFT(Tides!C67,5)),"")</f>
        <v/>
      </c>
      <c r="G68" s="56" t="str">
        <f>IF(ISNUMBER(VALUE(LEFT(RIGHT(Tides!C67,6),4))),VALUE(LEFT(RIGHT(Tides!C67,6),4)),"")</f>
        <v/>
      </c>
      <c r="H68" s="40" t="str">
        <f>IF(ISNUMBER(TIMEVALUE(LEFT(Tides!D67,5))),TIMEVALUE(LEFT(Tides!D67,5)),"")</f>
        <v/>
      </c>
      <c r="I68" s="41" t="str">
        <f>IF(ISNUMBER(VALUE(LEFT(RIGHT(Tides!D67,6),4))),VALUE(LEFT(RIGHT(Tides!D67,6),4)),"")</f>
        <v/>
      </c>
      <c r="J68" s="41"/>
      <c r="K68" s="41"/>
      <c r="L68" s="40" t="str">
        <f>IF(ISNUMBER(TIMEVALUE(LEFT(Tides!E67,5))),TIMEVALUE(LEFT(Tides!E67,5)),"")</f>
        <v/>
      </c>
      <c r="M68" s="56" t="str">
        <f>IF(ISNUMBER(VALUE(LEFT(RIGHT(Tides!E67,6),4))),VALUE(LEFT(RIGHT(Tides!E67,6),4)),"")</f>
        <v/>
      </c>
      <c r="N68" s="40" t="str">
        <f>IF(ISNUMBER(TIMEVALUE(LEFT(Tides!F67,5))),TIMEVALUE(LEFT(Tides!F67,5)),"")</f>
        <v/>
      </c>
      <c r="O68" s="40"/>
      <c r="P68" s="41" t="str">
        <f>IF(ISNUMBER(VALUE(LEFT(RIGHT(Tides!F67,6),4))),VALUE(LEFT(RIGHT(Tides!F67,6),4)),"")</f>
        <v/>
      </c>
      <c r="R68" s="62">
        <f>A68</f>
        <v>42430</v>
      </c>
      <c r="S68" s="62"/>
      <c r="T68" s="62"/>
      <c r="U68" s="62"/>
      <c r="V68" s="62"/>
      <c r="W68" s="62"/>
      <c r="X68" s="62"/>
      <c r="AB68" s="17"/>
      <c r="AC68" s="18"/>
      <c r="AD68" s="17"/>
      <c r="AE68" s="18"/>
      <c r="AF68" s="39"/>
      <c r="AG68" s="39"/>
    </row>
    <row r="69" spans="1:33" ht="39.6" x14ac:dyDescent="0.25">
      <c r="A69" s="2" t="s">
        <v>8</v>
      </c>
      <c r="B69" s="3" t="s">
        <v>2</v>
      </c>
      <c r="C69" s="4"/>
      <c r="D69" s="58" t="s">
        <v>3</v>
      </c>
      <c r="E69" s="58" t="s">
        <v>1622</v>
      </c>
      <c r="F69" s="3" t="s">
        <v>1621</v>
      </c>
      <c r="G69" s="53"/>
      <c r="H69" s="5" t="s">
        <v>2</v>
      </c>
      <c r="I69" s="6"/>
      <c r="J69" s="58" t="s">
        <v>3</v>
      </c>
      <c r="K69" s="58" t="s">
        <v>1622</v>
      </c>
      <c r="L69" s="3" t="s">
        <v>1621</v>
      </c>
      <c r="M69" s="57"/>
      <c r="N69" s="5" t="s">
        <v>2</v>
      </c>
      <c r="O69" s="5"/>
      <c r="P69" s="7"/>
      <c r="R69" s="30" t="s">
        <v>8</v>
      </c>
      <c r="S69" s="31" t="s">
        <v>9</v>
      </c>
      <c r="T69" s="31"/>
      <c r="U69" s="31" t="s">
        <v>10</v>
      </c>
      <c r="V69" s="31"/>
      <c r="W69" s="21" t="s">
        <v>2</v>
      </c>
      <c r="X69" s="21" t="s">
        <v>3</v>
      </c>
      <c r="Y69" s="21" t="s">
        <v>2</v>
      </c>
      <c r="Z69" s="21" t="s">
        <v>3</v>
      </c>
      <c r="AA69" s="21" t="s">
        <v>2</v>
      </c>
      <c r="AB69" s="32" t="s">
        <v>11</v>
      </c>
      <c r="AC69" s="33" t="s">
        <v>12</v>
      </c>
      <c r="AD69" s="32" t="s">
        <v>11</v>
      </c>
      <c r="AE69" s="34" t="s">
        <v>12</v>
      </c>
      <c r="AF69" s="35" t="s">
        <v>5</v>
      </c>
      <c r="AG69" s="35" t="s">
        <v>6</v>
      </c>
    </row>
    <row r="70" spans="1:33" ht="19.95" customHeight="1" x14ac:dyDescent="0.25">
      <c r="A70" s="8" t="str">
        <f>Tides!A70</f>
        <v>Tue 1</v>
      </c>
      <c r="B70" s="9">
        <f>IF(ISNUMBER(TIMEVALUE(LEFT(Tides!B70,5))),TIMEVALUE(LEFT(Tides!B70,5)),"")</f>
        <v>0.24097222222222223</v>
      </c>
      <c r="C70" s="10">
        <f>IF(ISNUMBER(VALUE(LEFT(RIGHT(Tides!B70,6),4))),VALUE(LEFT(RIGHT(Tides!B70,6),4)),"")</f>
        <v>3.3</v>
      </c>
      <c r="D70" s="9">
        <f>IF(ISNUMBER(TIMEVALUE(LEFT(Tides!C70,5))),TIMEVALUE(LEFT(Tides!C70,5)),"")</f>
        <v>0.48749999999999999</v>
      </c>
      <c r="E70" s="10">
        <f>COUNTIF(Tides!C70, "*PM*")</f>
        <v>0</v>
      </c>
      <c r="F70" s="59">
        <f t="shared" ref="F70:F86" si="40">IF(E70&gt;0,D70+0.5, D70)</f>
        <v>0.48749999999999999</v>
      </c>
      <c r="G70" s="51">
        <f>IF(ISNUMBER(VALUE(LEFT(RIGHT(Tides!C70,6),4))),VALUE(LEFT(RIGHT(Tides!C70,6),4)),"")</f>
        <v>1.5</v>
      </c>
      <c r="H70" s="9">
        <f>IF(ISNUMBER(TIMEVALUE(LEFT(Tides!D70,5))),TIMEVALUE(LEFT(Tides!D70,5)),"")</f>
        <v>0.25625000000000003</v>
      </c>
      <c r="I70" s="10">
        <f>IF(ISNUMBER(VALUE(LEFT(RIGHT(Tides!D70,6),4))),VALUE(LEFT(RIGHT(Tides!D70,6),4)),"")</f>
        <v>3.3</v>
      </c>
      <c r="J70" s="9" t="str">
        <f>IF(ISNUMBER(TIMEVALUE(LEFT(Tides!E70,5))),TIMEVALUE(LEFT(Tides!E70,5)),"")</f>
        <v/>
      </c>
      <c r="K70" s="10">
        <f>COUNTIF(Tides!E70, "*PM*")</f>
        <v>0</v>
      </c>
      <c r="L70" s="59" t="str">
        <f t="shared" ref="L70:L77" si="41">IF(K70&gt;0,J70+0.5, J70)</f>
        <v/>
      </c>
      <c r="M70" s="51" t="str">
        <f>IF(ISNUMBER(VALUE(LEFT(RIGHT(Tides!E70,6),4))),VALUE(LEFT(RIGHT(Tides!E70,6),4)),"")</f>
        <v/>
      </c>
      <c r="N70" s="9" t="str">
        <f>IF(ISNUMBER(TIMEVALUE(LEFT(Tides!F70,5))),TIMEVALUE(LEFT(Tides!F70,5)),"")</f>
        <v/>
      </c>
      <c r="O70" s="9"/>
      <c r="P70" s="10" t="str">
        <f>IF(ISNUMBER(VALUE(LEFT(RIGHT(Tides!F70,6),4))),VALUE(LEFT(RIGHT(Tides!F70,6),4)),"")</f>
        <v/>
      </c>
      <c r="R70" s="36" t="str">
        <f t="shared" ref="R70:R100" si="42">A70</f>
        <v>Tue 1</v>
      </c>
      <c r="S70" s="22" t="str">
        <f t="shared" ref="S70:S100" si="43">IF(OR(G70&gt;1.3,ISNUMBER(G70)=FALSE),"No Restriction",IF(G70&gt;1.2,"1.0 hour",IF(G70&gt;0.5,"1.5 hour","2.0 hours")))</f>
        <v>No Restriction</v>
      </c>
      <c r="T70" s="22">
        <f>IF(OR(G70&gt;1.3,ISNUMBER(G70)=FALSE),0,IF(G70&gt;1.2,0.0416666666666667,IF(G70&gt;0.5,0.0625,0.0833333333333333)))</f>
        <v>0</v>
      </c>
      <c r="U70" s="22" t="str">
        <f t="shared" ref="U70:U100" si="44">IF(OR(M70&gt;1.3,ISNUMBER(M70)=FALSE),"No Restriction",IF(M70&gt;1.2,"1.0 hour",IF(M70&gt;0.5,"1.5 hour","2.0 hours")))</f>
        <v>No Restriction</v>
      </c>
      <c r="V70" s="22">
        <f>IF(OR(M70&gt;1.3,ISNUMBER(M70)=FALSE),0,IF(M70&gt;1.2,0.0416666666666667,IF(M70&gt;0.5,0.0625,0.0833333333333333)))</f>
        <v>0</v>
      </c>
      <c r="W70" s="22" t="str">
        <f>IF(ISTEXT(Tides!B70),Tides!B70,"")</f>
        <v>5:47 AM / 3.3 m</v>
      </c>
      <c r="X70" s="22" t="str">
        <f>IF(ISTEXT(Tides!C70),Tides!C70,"")</f>
        <v>11:42 AM / 1.5 m</v>
      </c>
      <c r="Y70" s="22" t="str">
        <f>IF(ISTEXT(Tides!D70),Tides!D70,"")</f>
        <v>6:09 PM / 3.3 m</v>
      </c>
      <c r="Z70" s="22" t="str">
        <f>IF(ISTEXT(Tides!E70),Tides!E70,"")</f>
        <v/>
      </c>
      <c r="AA70" s="22" t="str">
        <f>IF(ISTEXT(Tides!F70),Tides!F70,"")</f>
        <v/>
      </c>
      <c r="AB70" s="60" t="str">
        <f>IF(T70&gt;0,F70-T70,"")</f>
        <v/>
      </c>
      <c r="AC70" s="61" t="str">
        <f>IF(T70&gt;0,F70+T70,"")</f>
        <v/>
      </c>
      <c r="AD70" s="60" t="str">
        <f>IF(V70&gt;0,L70-V70,"")</f>
        <v/>
      </c>
      <c r="AE70" s="64" t="str">
        <f>IF(V70&gt;0,L70+V70,"")</f>
        <v/>
      </c>
      <c r="AF70" s="37">
        <f>Tides!H70</f>
        <v>0.29166666666666669</v>
      </c>
      <c r="AG70" s="37">
        <f>Tides!I70</f>
        <v>0.7368055555555556</v>
      </c>
    </row>
    <row r="71" spans="1:33" ht="19.95" customHeight="1" x14ac:dyDescent="0.25">
      <c r="A71" s="8" t="str">
        <f>Tides!A71</f>
        <v>Wed 2</v>
      </c>
      <c r="B71" s="9" t="str">
        <f>IF(ISNUMBER(TIMEVALUE(LEFT(Tides!B71,5))),TIMEVALUE(LEFT(Tides!B71,5)),"")</f>
        <v/>
      </c>
      <c r="C71" s="10" t="str">
        <f>IF(ISNUMBER(VALUE(LEFT(RIGHT(Tides!B71,6),4))),VALUE(LEFT(RIGHT(Tides!B71,6),4)),"")</f>
        <v/>
      </c>
      <c r="D71" s="9">
        <f>IF(ISNUMBER(TIMEVALUE(LEFT(Tides!C71,5))),TIMEVALUE(LEFT(Tides!C71,5)),"")</f>
        <v>0.50972222222222219</v>
      </c>
      <c r="E71" s="10">
        <f>COUNTIF(Tides!C71, "*PM*")</f>
        <v>0</v>
      </c>
      <c r="F71" s="59">
        <f t="shared" si="40"/>
        <v>0.50972222222222219</v>
      </c>
      <c r="G71" s="51">
        <f>IF(ISNUMBER(VALUE(LEFT(RIGHT(Tides!C71,6),4))),VALUE(LEFT(RIGHT(Tides!C71,6),4)),"")</f>
        <v>1.6</v>
      </c>
      <c r="H71" s="9">
        <f>IF(ISNUMBER(TIMEVALUE(LEFT(Tides!D71,5))),TIMEVALUE(LEFT(Tides!D71,5)),"")</f>
        <v>0.28055555555555556</v>
      </c>
      <c r="I71" s="10">
        <f>IF(ISNUMBER(VALUE(LEFT(RIGHT(Tides!D71,6),4))),VALUE(LEFT(RIGHT(Tides!D71,6),4)),"")</f>
        <v>3.2</v>
      </c>
      <c r="J71" s="9">
        <f>IF(ISNUMBER(TIMEVALUE(LEFT(Tides!E71,5))),TIMEVALUE(LEFT(Tides!E71,5)),"")</f>
        <v>0.52916666666666667</v>
      </c>
      <c r="K71" s="10">
        <f>COUNTIF(Tides!E71, "*PM*")</f>
        <v>1</v>
      </c>
      <c r="L71" s="59">
        <f t="shared" si="41"/>
        <v>1.0291666666666668</v>
      </c>
      <c r="M71" s="51">
        <f>IF(ISNUMBER(VALUE(LEFT(RIGHT(Tides!E71,6),4))),VALUE(LEFT(RIGHT(Tides!E71,6),4)),"")</f>
        <v>1.7</v>
      </c>
      <c r="N71" s="9">
        <f>IF(ISNUMBER(TIMEVALUE(LEFT(Tides!F71,5))),TIMEVALUE(LEFT(Tides!F71,5)),"")</f>
        <v>0.3034722222222222</v>
      </c>
      <c r="O71" s="9"/>
      <c r="P71" s="10">
        <f>IF(ISNUMBER(VALUE(LEFT(RIGHT(Tides!F71,6),4))),VALUE(LEFT(RIGHT(Tides!F71,6),4)),"")</f>
        <v>3.2</v>
      </c>
      <c r="R71" s="36" t="str">
        <f t="shared" si="42"/>
        <v>Wed 2</v>
      </c>
      <c r="S71" s="22" t="str">
        <f t="shared" si="43"/>
        <v>No Restriction</v>
      </c>
      <c r="T71" s="22">
        <f t="shared" ref="T71:T88" si="45">IF(OR(G71&gt;1.3,ISNUMBER(G71)=FALSE),0,IF(G71&gt;1.2,0.0416666666666667,IF(G71&gt;0.5,0.0625,0.0833333333333333)))</f>
        <v>0</v>
      </c>
      <c r="U71" s="22" t="str">
        <f t="shared" si="44"/>
        <v>No Restriction</v>
      </c>
      <c r="V71" s="22">
        <f t="shared" ref="V71:V100" si="46">IF(OR(M71&gt;1.3,ISNUMBER(M71)=FALSE),0,IF(M71&gt;1.2,0.0416666666666667,IF(M71&gt;0.5,0.0625,0.0833333333333333)))</f>
        <v>0</v>
      </c>
      <c r="W71" s="22" t="str">
        <f>IF(ISTEXT(Tides!B71),Tides!B71,"")</f>
        <v/>
      </c>
      <c r="X71" s="22" t="str">
        <f>IF(ISTEXT(Tides!C71),Tides!C71,"")</f>
        <v>12:14 AM / 1.6 m</v>
      </c>
      <c r="Y71" s="22" t="str">
        <f>IF(ISTEXT(Tides!D71),Tides!D71,"")</f>
        <v>6:44 AM / 3.2 m</v>
      </c>
      <c r="Z71" s="22" t="str">
        <f>IF(ISTEXT(Tides!E71),Tides!E71,"")</f>
        <v>12:42 PM / 1.7 m</v>
      </c>
      <c r="AA71" s="22" t="str">
        <f>IF(ISTEXT(Tides!F71),Tides!F71,"")</f>
        <v>7:17 PM / 3.2 m</v>
      </c>
      <c r="AB71" s="60" t="str">
        <f t="shared" ref="AB71:AB79" si="47">IF(T71&gt;0,F71-T71,"")</f>
        <v/>
      </c>
      <c r="AC71" s="61" t="str">
        <f t="shared" ref="AC71:AC100" si="48">IF(T71&gt;0,F71+T71,"")</f>
        <v/>
      </c>
      <c r="AD71" s="60" t="str">
        <f t="shared" ref="AD71:AD100" si="49">IF(V71&gt;0,L71-V71,"")</f>
        <v/>
      </c>
      <c r="AE71" s="64" t="str">
        <f t="shared" ref="AE71:AE100" si="50">IF(V71&gt;0,L71+V71,"")</f>
        <v/>
      </c>
      <c r="AF71" s="37">
        <f>Tides!H71</f>
        <v>0.2902777777777778</v>
      </c>
      <c r="AG71" s="37">
        <f>Tides!I71</f>
        <v>0.73819444444444438</v>
      </c>
    </row>
    <row r="72" spans="1:33" ht="19.95" customHeight="1" x14ac:dyDescent="0.25">
      <c r="A72" s="8" t="str">
        <f>Tides!A72</f>
        <v>Thu 3</v>
      </c>
      <c r="B72" s="9" t="str">
        <f>IF(ISNUMBER(TIMEVALUE(LEFT(Tides!B72,5))),TIMEVALUE(LEFT(Tides!B72,5)),"")</f>
        <v/>
      </c>
      <c r="C72" s="10" t="str">
        <f>IF(ISNUMBER(VALUE(LEFT(RIGHT(Tides!B72,6),4))),VALUE(LEFT(RIGHT(Tides!B72,6),4)),"")</f>
        <v/>
      </c>
      <c r="D72" s="9">
        <f>IF(ISNUMBER(TIMEVALUE(LEFT(Tides!C72,5))),TIMEVALUE(LEFT(Tides!C72,5)),"")</f>
        <v>5.8333333333333327E-2</v>
      </c>
      <c r="E72" s="10">
        <f>COUNTIF(Tides!C72, "*PM*")</f>
        <v>0</v>
      </c>
      <c r="F72" s="59">
        <f t="shared" si="40"/>
        <v>5.8333333333333327E-2</v>
      </c>
      <c r="G72" s="51">
        <f>IF(ISNUMBER(VALUE(LEFT(RIGHT(Tides!C72,6),4))),VALUE(LEFT(RIGHT(Tides!C72,6),4)),"")</f>
        <v>1.7</v>
      </c>
      <c r="H72" s="9">
        <f>IF(ISNUMBER(TIMEVALUE(LEFT(Tides!D72,5))),TIMEVALUE(LEFT(Tides!D72,5)),"")</f>
        <v>0.33055555555555555</v>
      </c>
      <c r="I72" s="10">
        <f>IF(ISNUMBER(VALUE(LEFT(RIGHT(Tides!D72,6),4))),VALUE(LEFT(RIGHT(Tides!D72,6),4)),"")</f>
        <v>3.1</v>
      </c>
      <c r="J72" s="9">
        <f>IF(ISNUMBER(TIMEVALUE(LEFT(Tides!E72,5))),TIMEVALUE(LEFT(Tides!E72,5)),"")</f>
        <v>8.8888888888888892E-2</v>
      </c>
      <c r="K72" s="10">
        <f>COUNTIF(Tides!E72, "*PM*")</f>
        <v>1</v>
      </c>
      <c r="L72" s="59">
        <f t="shared" si="41"/>
        <v>0.58888888888888891</v>
      </c>
      <c r="M72" s="51">
        <f>IF(ISNUMBER(VALUE(LEFT(RIGHT(Tides!E72,6),4))),VALUE(LEFT(RIGHT(Tides!E72,6),4)),"")</f>
        <v>1.7</v>
      </c>
      <c r="N72" s="9">
        <f>IF(ISNUMBER(TIMEVALUE(LEFT(Tides!F72,5))),TIMEVALUE(LEFT(Tides!F72,5)),"")</f>
        <v>0.35972222222222222</v>
      </c>
      <c r="O72" s="9"/>
      <c r="P72" s="10">
        <f>IF(ISNUMBER(VALUE(LEFT(RIGHT(Tides!F72,6),4))),VALUE(LEFT(RIGHT(Tides!F72,6),4)),"")</f>
        <v>3.2</v>
      </c>
      <c r="R72" s="36" t="str">
        <f t="shared" si="42"/>
        <v>Thu 3</v>
      </c>
      <c r="S72" s="22" t="str">
        <f t="shared" si="43"/>
        <v>No Restriction</v>
      </c>
      <c r="T72" s="22">
        <f t="shared" si="45"/>
        <v>0</v>
      </c>
      <c r="U72" s="22" t="str">
        <f t="shared" si="44"/>
        <v>No Restriction</v>
      </c>
      <c r="V72" s="22">
        <f t="shared" si="46"/>
        <v>0</v>
      </c>
      <c r="W72" s="22" t="str">
        <f>IF(ISTEXT(Tides!B72),Tides!B72,"")</f>
        <v/>
      </c>
      <c r="X72" s="22" t="str">
        <f>IF(ISTEXT(Tides!C72),Tides!C72,"")</f>
        <v>1:24 AM / 1.7 m</v>
      </c>
      <c r="Y72" s="22" t="str">
        <f>IF(ISTEXT(Tides!D72),Tides!D72,"")</f>
        <v>7:56 AM / 3.1 m</v>
      </c>
      <c r="Z72" s="22" t="str">
        <f>IF(ISTEXT(Tides!E72),Tides!E72,"")</f>
        <v>2:08 PM / 1.7 m</v>
      </c>
      <c r="AA72" s="22" t="str">
        <f>IF(ISTEXT(Tides!F72),Tides!F72,"")</f>
        <v>8:38 PM / 3.2 m</v>
      </c>
      <c r="AB72" s="60" t="str">
        <f t="shared" si="47"/>
        <v/>
      </c>
      <c r="AC72" s="61" t="str">
        <f t="shared" si="48"/>
        <v/>
      </c>
      <c r="AD72" s="60" t="str">
        <f t="shared" si="49"/>
        <v/>
      </c>
      <c r="AE72" s="64" t="str">
        <f t="shared" si="50"/>
        <v/>
      </c>
      <c r="AF72" s="37">
        <f>Tides!H72</f>
        <v>0.28819444444444448</v>
      </c>
      <c r="AG72" s="37">
        <f>Tides!I72</f>
        <v>0.73958333333333337</v>
      </c>
    </row>
    <row r="73" spans="1:33" ht="19.95" customHeight="1" x14ac:dyDescent="0.25">
      <c r="A73" s="8" t="str">
        <f>Tides!A73</f>
        <v>Fri 4</v>
      </c>
      <c r="B73" s="9" t="str">
        <f>IF(ISNUMBER(TIMEVALUE(LEFT(Tides!B73,5))),TIMEVALUE(LEFT(Tides!B73,5)),"")</f>
        <v/>
      </c>
      <c r="C73" s="10" t="str">
        <f>IF(ISNUMBER(VALUE(LEFT(RIGHT(Tides!B73,6),4))),VALUE(LEFT(RIGHT(Tides!B73,6),4)),"")</f>
        <v/>
      </c>
      <c r="D73" s="9">
        <f>IF(ISNUMBER(TIMEVALUE(LEFT(Tides!C73,5))),TIMEVALUE(LEFT(Tides!C73,5)),"")</f>
        <v>0.12152777777777778</v>
      </c>
      <c r="E73" s="10">
        <f>COUNTIF(Tides!C73, "*PM*")</f>
        <v>0</v>
      </c>
      <c r="F73" s="59">
        <f t="shared" si="40"/>
        <v>0.12152777777777778</v>
      </c>
      <c r="G73" s="51">
        <f>IF(ISNUMBER(VALUE(LEFT(RIGHT(Tides!C73,6),4))),VALUE(LEFT(RIGHT(Tides!C73,6),4)),"")</f>
        <v>1.7</v>
      </c>
      <c r="H73" s="9">
        <f>IF(ISNUMBER(TIMEVALUE(LEFT(Tides!D73,5))),TIMEVALUE(LEFT(Tides!D73,5)),"")</f>
        <v>0.3840277777777778</v>
      </c>
      <c r="I73" s="10">
        <f>IF(ISNUMBER(VALUE(LEFT(RIGHT(Tides!D73,6),4))),VALUE(LEFT(RIGHT(Tides!D73,6),4)),"")</f>
        <v>3.2</v>
      </c>
      <c r="J73" s="9">
        <f>IF(ISNUMBER(TIMEVALUE(LEFT(Tides!E73,5))),TIMEVALUE(LEFT(Tides!E73,5)),"")</f>
        <v>0.14930555555555555</v>
      </c>
      <c r="K73" s="10">
        <f>COUNTIF(Tides!E73, "*PM*")</f>
        <v>1</v>
      </c>
      <c r="L73" s="59">
        <f t="shared" si="41"/>
        <v>0.64930555555555558</v>
      </c>
      <c r="M73" s="51">
        <f>IF(ISNUMBER(VALUE(LEFT(RIGHT(Tides!E73,6),4))),VALUE(LEFT(RIGHT(Tides!E73,6),4)),"")</f>
        <v>1.6</v>
      </c>
      <c r="N73" s="9">
        <f>IF(ISNUMBER(TIMEVALUE(LEFT(Tides!F73,5))),TIMEVALUE(LEFT(Tides!F73,5)),"")</f>
        <v>0.41319444444444442</v>
      </c>
      <c r="O73" s="9"/>
      <c r="P73" s="10">
        <f>IF(ISNUMBER(VALUE(LEFT(RIGHT(Tides!F73,6),4))),VALUE(LEFT(RIGHT(Tides!F73,6),4)),"")</f>
        <v>3.3</v>
      </c>
      <c r="R73" s="36" t="str">
        <f t="shared" si="42"/>
        <v>Fri 4</v>
      </c>
      <c r="S73" s="22" t="str">
        <f t="shared" si="43"/>
        <v>No Restriction</v>
      </c>
      <c r="T73" s="22">
        <f t="shared" si="45"/>
        <v>0</v>
      </c>
      <c r="U73" s="22" t="str">
        <f t="shared" si="44"/>
        <v>No Restriction</v>
      </c>
      <c r="V73" s="22">
        <f t="shared" si="46"/>
        <v>0</v>
      </c>
      <c r="W73" s="22" t="str">
        <f>IF(ISTEXT(Tides!B73),Tides!B73,"")</f>
        <v/>
      </c>
      <c r="X73" s="22" t="str">
        <f>IF(ISTEXT(Tides!C73),Tides!C73,"")</f>
        <v>2:55 AM / 1.7 m</v>
      </c>
      <c r="Y73" s="22" t="str">
        <f>IF(ISTEXT(Tides!D73),Tides!D73,"")</f>
        <v>9:13 AM / 3.2 m</v>
      </c>
      <c r="Z73" s="22" t="str">
        <f>IF(ISTEXT(Tides!E73),Tides!E73,"")</f>
        <v>3:35 PM / 1.6 m</v>
      </c>
      <c r="AA73" s="22" t="str">
        <f>IF(ISTEXT(Tides!F73),Tides!F73,"")</f>
        <v>9:55 PM / 3.3 m</v>
      </c>
      <c r="AB73" s="60" t="str">
        <f t="shared" si="47"/>
        <v/>
      </c>
      <c r="AC73" s="61" t="str">
        <f t="shared" si="48"/>
        <v/>
      </c>
      <c r="AD73" s="60" t="str">
        <f t="shared" si="49"/>
        <v/>
      </c>
      <c r="AE73" s="64" t="str">
        <f t="shared" si="50"/>
        <v/>
      </c>
      <c r="AF73" s="37">
        <f>Tides!H73</f>
        <v>0.28611111111111115</v>
      </c>
      <c r="AG73" s="37">
        <f>Tides!I73</f>
        <v>0.7416666666666667</v>
      </c>
    </row>
    <row r="74" spans="1:33" ht="19.95" customHeight="1" x14ac:dyDescent="0.25">
      <c r="A74" s="8" t="str">
        <f>Tides!A74</f>
        <v>Sat 5</v>
      </c>
      <c r="B74" s="9" t="str">
        <f>IF(ISNUMBER(TIMEVALUE(LEFT(Tides!B74,5))),TIMEVALUE(LEFT(Tides!B74,5)),"")</f>
        <v/>
      </c>
      <c r="C74" s="10" t="str">
        <f>IF(ISNUMBER(VALUE(LEFT(RIGHT(Tides!B74,6),4))),VALUE(LEFT(RIGHT(Tides!B74,6),4)),"")</f>
        <v/>
      </c>
      <c r="D74" s="9">
        <f>IF(ISNUMBER(TIMEVALUE(LEFT(Tides!C74,5))),TIMEVALUE(LEFT(Tides!C74,5)),"")</f>
        <v>0.17361111111111113</v>
      </c>
      <c r="E74" s="10">
        <f>COUNTIF(Tides!C74, "*PM*")</f>
        <v>0</v>
      </c>
      <c r="F74" s="59">
        <f t="shared" si="40"/>
        <v>0.17361111111111113</v>
      </c>
      <c r="G74" s="51">
        <f>IF(ISNUMBER(VALUE(LEFT(RIGHT(Tides!C74,6),4))),VALUE(LEFT(RIGHT(Tides!C74,6),4)),"")</f>
        <v>1.6</v>
      </c>
      <c r="H74" s="9">
        <f>IF(ISNUMBER(TIMEVALUE(LEFT(Tides!D74,5))),TIMEVALUE(LEFT(Tides!D74,5)),"")</f>
        <v>0.43124999999999997</v>
      </c>
      <c r="I74" s="10">
        <f>IF(ISNUMBER(VALUE(LEFT(RIGHT(Tides!D74,6),4))),VALUE(LEFT(RIGHT(Tides!D74,6),4)),"")</f>
        <v>3.4</v>
      </c>
      <c r="J74" s="9">
        <f>IF(ISNUMBER(TIMEVALUE(LEFT(Tides!E74,5))),TIMEVALUE(LEFT(Tides!E74,5)),"")</f>
        <v>0.19513888888888889</v>
      </c>
      <c r="K74" s="10">
        <f>COUNTIF(Tides!E74, "*PM*")</f>
        <v>1</v>
      </c>
      <c r="L74" s="59">
        <f t="shared" si="41"/>
        <v>0.69513888888888886</v>
      </c>
      <c r="M74" s="51">
        <f>IF(ISNUMBER(VALUE(LEFT(RIGHT(Tides!E74,6),4))),VALUE(LEFT(RIGHT(Tides!E74,6),4)),"")</f>
        <v>1.3</v>
      </c>
      <c r="N74" s="9">
        <f>IF(ISNUMBER(TIMEVALUE(LEFT(Tides!F74,5))),TIMEVALUE(LEFT(Tides!F74,5)),"")</f>
        <v>0.45763888888888887</v>
      </c>
      <c r="O74" s="9"/>
      <c r="P74" s="10">
        <f>IF(ISNUMBER(VALUE(LEFT(RIGHT(Tides!F74,6),4))),VALUE(LEFT(RIGHT(Tides!F74,6),4)),"")</f>
        <v>3.6</v>
      </c>
      <c r="R74" s="36" t="str">
        <f t="shared" si="42"/>
        <v>Sat 5</v>
      </c>
      <c r="S74" s="22" t="str">
        <f t="shared" si="43"/>
        <v>No Restriction</v>
      </c>
      <c r="T74" s="22">
        <f t="shared" si="45"/>
        <v>0</v>
      </c>
      <c r="U74" s="22" t="str">
        <f t="shared" si="44"/>
        <v>1.0 hour</v>
      </c>
      <c r="V74" s="22">
        <f t="shared" si="46"/>
        <v>4.1666666666666699E-2</v>
      </c>
      <c r="W74" s="22" t="str">
        <f>IF(ISTEXT(Tides!B74),Tides!B74,"")</f>
        <v/>
      </c>
      <c r="X74" s="22" t="str">
        <f>IF(ISTEXT(Tides!C74),Tides!C74,"")</f>
        <v>4:10 AM / 1.6 m</v>
      </c>
      <c r="Y74" s="22" t="str">
        <f>IF(ISTEXT(Tides!D74),Tides!D74,"")</f>
        <v>10:21 AM / 3.4 m</v>
      </c>
      <c r="Z74" s="22" t="str">
        <f>IF(ISTEXT(Tides!E74),Tides!E74,"")</f>
        <v>4:41 PM / 1.3 m</v>
      </c>
      <c r="AA74" s="22" t="str">
        <f>IF(ISTEXT(Tides!F74),Tides!F74,"")</f>
        <v>10:59 PM / 3.6 m</v>
      </c>
      <c r="AB74" s="60" t="str">
        <f t="shared" si="47"/>
        <v/>
      </c>
      <c r="AC74" s="61" t="str">
        <f t="shared" si="48"/>
        <v/>
      </c>
      <c r="AD74" s="60">
        <f t="shared" si="49"/>
        <v>0.65347222222222212</v>
      </c>
      <c r="AE74" s="64">
        <f t="shared" si="50"/>
        <v>0.7368055555555556</v>
      </c>
      <c r="AF74" s="37">
        <f>Tides!H74</f>
        <v>0.28472222222222221</v>
      </c>
      <c r="AG74" s="37">
        <f>Tides!I74</f>
        <v>0.74305555555555547</v>
      </c>
    </row>
    <row r="75" spans="1:33" ht="19.95" customHeight="1" x14ac:dyDescent="0.25">
      <c r="A75" s="8" t="str">
        <f>Tides!A75</f>
        <v>Sun 6</v>
      </c>
      <c r="B75" s="9" t="str">
        <f>IF(ISNUMBER(TIMEVALUE(LEFT(Tides!B75,5))),TIMEVALUE(LEFT(Tides!B75,5)),"")</f>
        <v/>
      </c>
      <c r="C75" s="10" t="str">
        <f>IF(ISNUMBER(VALUE(LEFT(RIGHT(Tides!B75,6),4))),VALUE(LEFT(RIGHT(Tides!B75,6),4)),"")</f>
        <v/>
      </c>
      <c r="D75" s="9">
        <f>IF(ISNUMBER(TIMEVALUE(LEFT(Tides!C75,5))),TIMEVALUE(LEFT(Tides!C75,5)),"")</f>
        <v>0.21249999999999999</v>
      </c>
      <c r="E75" s="10">
        <f>COUNTIF(Tides!C75, "*PM*")</f>
        <v>0</v>
      </c>
      <c r="F75" s="59">
        <f t="shared" si="40"/>
        <v>0.21249999999999999</v>
      </c>
      <c r="G75" s="51">
        <f>IF(ISNUMBER(VALUE(LEFT(RIGHT(Tides!C75,6),4))),VALUE(LEFT(RIGHT(Tides!C75,6),4)),"")</f>
        <v>1.3</v>
      </c>
      <c r="H75" s="9">
        <f>IF(ISNUMBER(TIMEVALUE(LEFT(Tides!D75,5))),TIMEVALUE(LEFT(Tides!D75,5)),"")</f>
        <v>0.4694444444444445</v>
      </c>
      <c r="I75" s="10">
        <f>IF(ISNUMBER(VALUE(LEFT(RIGHT(Tides!D75,6),4))),VALUE(LEFT(RIGHT(Tides!D75,6),4)),"")</f>
        <v>3.7</v>
      </c>
      <c r="J75" s="9">
        <f>IF(ISNUMBER(TIMEVALUE(LEFT(Tides!E75,5))),TIMEVALUE(LEFT(Tides!E75,5)),"")</f>
        <v>0.23055555555555554</v>
      </c>
      <c r="K75" s="10">
        <f>COUNTIF(Tides!E75, "*PM*")</f>
        <v>1</v>
      </c>
      <c r="L75" s="59">
        <f t="shared" si="41"/>
        <v>0.73055555555555551</v>
      </c>
      <c r="M75" s="51">
        <f>IF(ISNUMBER(VALUE(LEFT(RIGHT(Tides!E75,6),4))),VALUE(LEFT(RIGHT(Tides!E75,6),4)),"")</f>
        <v>0.9</v>
      </c>
      <c r="N75" s="9">
        <f>IF(ISNUMBER(TIMEVALUE(LEFT(Tides!F75,5))),TIMEVALUE(LEFT(Tides!F75,5)),"")</f>
        <v>0.49305555555555558</v>
      </c>
      <c r="O75" s="9"/>
      <c r="P75" s="10">
        <f>IF(ISNUMBER(VALUE(LEFT(RIGHT(Tides!F75,6),4))),VALUE(LEFT(RIGHT(Tides!F75,6),4)),"")</f>
        <v>3.9</v>
      </c>
      <c r="R75" s="36" t="str">
        <f t="shared" si="42"/>
        <v>Sun 6</v>
      </c>
      <c r="S75" s="22" t="str">
        <f t="shared" si="43"/>
        <v>1.0 hour</v>
      </c>
      <c r="T75" s="22">
        <f t="shared" si="45"/>
        <v>4.1666666666666699E-2</v>
      </c>
      <c r="U75" s="22" t="str">
        <f t="shared" si="44"/>
        <v>1.5 hour</v>
      </c>
      <c r="V75" s="22">
        <f t="shared" si="46"/>
        <v>6.25E-2</v>
      </c>
      <c r="W75" s="22" t="str">
        <f>IF(ISTEXT(Tides!B75),Tides!B75,"")</f>
        <v/>
      </c>
      <c r="X75" s="22" t="str">
        <f>IF(ISTEXT(Tides!C75),Tides!C75,"")</f>
        <v>5:06 AM / 1.3 m</v>
      </c>
      <c r="Y75" s="22" t="str">
        <f>IF(ISTEXT(Tides!D75),Tides!D75,"")</f>
        <v>11:16 AM / 3.7 m</v>
      </c>
      <c r="Z75" s="22" t="str">
        <f>IF(ISTEXT(Tides!E75),Tides!E75,"")</f>
        <v>5:32 PM / 0.9 m</v>
      </c>
      <c r="AA75" s="22" t="str">
        <f>IF(ISTEXT(Tides!F75),Tides!F75,"")</f>
        <v>11:50 PM / 3.9 m</v>
      </c>
      <c r="AB75" s="60">
        <f t="shared" si="47"/>
        <v>0.17083333333333328</v>
      </c>
      <c r="AC75" s="61">
        <f t="shared" si="48"/>
        <v>0.25416666666666671</v>
      </c>
      <c r="AD75" s="60">
        <f t="shared" si="49"/>
        <v>0.66805555555555551</v>
      </c>
      <c r="AE75" s="64">
        <f t="shared" si="50"/>
        <v>0.79305555555555551</v>
      </c>
      <c r="AF75" s="37">
        <f>Tides!H75</f>
        <v>0.28263888888888888</v>
      </c>
      <c r="AG75" s="37">
        <f>Tides!I75</f>
        <v>0.74444444444444446</v>
      </c>
    </row>
    <row r="76" spans="1:33" ht="19.95" customHeight="1" x14ac:dyDescent="0.25">
      <c r="A76" s="8" t="str">
        <f>Tides!A76</f>
        <v>Mon 7</v>
      </c>
      <c r="B76" s="9" t="str">
        <f>IF(ISNUMBER(TIMEVALUE(LEFT(Tides!B76,5))),TIMEVALUE(LEFT(Tides!B76,5)),"")</f>
        <v/>
      </c>
      <c r="C76" s="10" t="str">
        <f>IF(ISNUMBER(VALUE(LEFT(RIGHT(Tides!B76,6),4))),VALUE(LEFT(RIGHT(Tides!B76,6),4)),"")</f>
        <v/>
      </c>
      <c r="D76" s="9">
        <f>IF(ISNUMBER(TIMEVALUE(LEFT(Tides!C76,5))),TIMEVALUE(LEFT(Tides!C76,5)),"")</f>
        <v>0.24513888888888888</v>
      </c>
      <c r="E76" s="10">
        <f>COUNTIF(Tides!C76, "*PM*")</f>
        <v>0</v>
      </c>
      <c r="F76" s="59">
        <f t="shared" si="40"/>
        <v>0.24513888888888888</v>
      </c>
      <c r="G76" s="51">
        <f>IF(ISNUMBER(VALUE(LEFT(RIGHT(Tides!C76,6),4))),VALUE(LEFT(RIGHT(Tides!C76,6),4)),"")</f>
        <v>1</v>
      </c>
      <c r="H76" s="9">
        <f>IF(ISNUMBER(TIMEVALUE(LEFT(Tides!D76,5))),TIMEVALUE(LEFT(Tides!D76,5)),"")</f>
        <v>0.50208333333333333</v>
      </c>
      <c r="I76" s="10">
        <f>IF(ISNUMBER(VALUE(LEFT(RIGHT(Tides!D76,6),4))),VALUE(LEFT(RIGHT(Tides!D76,6),4)),"")</f>
        <v>4</v>
      </c>
      <c r="J76" s="9">
        <f>IF(ISNUMBER(TIMEVALUE(LEFT(Tides!E76,5))),TIMEVALUE(LEFT(Tides!E76,5)),"")</f>
        <v>0.26180555555555557</v>
      </c>
      <c r="K76" s="10">
        <f>COUNTIF(Tides!E76, "*PM*")</f>
        <v>1</v>
      </c>
      <c r="L76" s="59">
        <f t="shared" si="41"/>
        <v>0.76180555555555562</v>
      </c>
      <c r="M76" s="51">
        <f>IF(ISNUMBER(VALUE(LEFT(RIGHT(Tides!E76,6),4))),VALUE(LEFT(RIGHT(Tides!E76,6),4)),"")</f>
        <v>0.6</v>
      </c>
      <c r="N76" s="9" t="str">
        <f>IF(ISNUMBER(TIMEVALUE(LEFT(Tides!F76,5))),TIMEVALUE(LEFT(Tides!F76,5)),"")</f>
        <v/>
      </c>
      <c r="O76" s="9"/>
      <c r="P76" s="10" t="str">
        <f>IF(ISNUMBER(VALUE(LEFT(RIGHT(Tides!F76,6),4))),VALUE(LEFT(RIGHT(Tides!F76,6),4)),"")</f>
        <v/>
      </c>
      <c r="R76" s="36" t="str">
        <f t="shared" si="42"/>
        <v>Mon 7</v>
      </c>
      <c r="S76" s="22" t="str">
        <f t="shared" si="43"/>
        <v>1.5 hour</v>
      </c>
      <c r="T76" s="22">
        <f t="shared" si="45"/>
        <v>6.25E-2</v>
      </c>
      <c r="U76" s="22" t="str">
        <f t="shared" si="44"/>
        <v>1.5 hour</v>
      </c>
      <c r="V76" s="22">
        <f t="shared" si="46"/>
        <v>6.25E-2</v>
      </c>
      <c r="W76" s="22" t="str">
        <f>IF(ISTEXT(Tides!B76),Tides!B76,"")</f>
        <v/>
      </c>
      <c r="X76" s="22" t="str">
        <f>IF(ISTEXT(Tides!C76),Tides!C76,"")</f>
        <v>5:53 AM / 1.0 m</v>
      </c>
      <c r="Y76" s="22" t="str">
        <f>IF(ISTEXT(Tides!D76),Tides!D76,"")</f>
        <v>12:03 PM / 4.0 m</v>
      </c>
      <c r="Z76" s="22" t="str">
        <f>IF(ISTEXT(Tides!E76),Tides!E76,"")</f>
        <v>6:17 PM / 0.6 m</v>
      </c>
      <c r="AA76" s="22" t="str">
        <f>IF(ISTEXT(Tides!F76),Tides!F76,"")</f>
        <v/>
      </c>
      <c r="AB76" s="60">
        <f t="shared" si="47"/>
        <v>0.18263888888888888</v>
      </c>
      <c r="AC76" s="61">
        <f t="shared" si="48"/>
        <v>0.30763888888888891</v>
      </c>
      <c r="AD76" s="60">
        <f t="shared" si="49"/>
        <v>0.69930555555555562</v>
      </c>
      <c r="AE76" s="64">
        <f t="shared" si="50"/>
        <v>0.82430555555555562</v>
      </c>
      <c r="AF76" s="37">
        <f>Tides!H76</f>
        <v>0.28055555555555556</v>
      </c>
      <c r="AG76" s="37">
        <f>Tides!I76</f>
        <v>0.74583333333333324</v>
      </c>
    </row>
    <row r="77" spans="1:33" ht="19.95" customHeight="1" x14ac:dyDescent="0.25">
      <c r="A77" s="8" t="str">
        <f>Tides!A77</f>
        <v>Tue 8</v>
      </c>
      <c r="B77" s="9">
        <f>IF(ISNUMBER(TIMEVALUE(LEFT(Tides!B77,5))),TIMEVALUE(LEFT(Tides!B77,5)),"")</f>
        <v>0.52500000000000002</v>
      </c>
      <c r="C77" s="10">
        <f>IF(ISNUMBER(VALUE(LEFT(RIGHT(Tides!B77,6),4))),VALUE(LEFT(RIGHT(Tides!B77,6),4)),"")</f>
        <v>4.0999999999999996</v>
      </c>
      <c r="D77" s="9">
        <f>IF(ISNUMBER(TIMEVALUE(LEFT(Tides!C77,5))),TIMEVALUE(LEFT(Tides!C77,5)),"")</f>
        <v>0.27430555555555552</v>
      </c>
      <c r="E77" s="10">
        <f>COUNTIF(Tides!C77, "*PM*")</f>
        <v>0</v>
      </c>
      <c r="F77" s="59">
        <f t="shared" si="40"/>
        <v>0.27430555555555552</v>
      </c>
      <c r="G77" s="51">
        <f>IF(ISNUMBER(VALUE(LEFT(RIGHT(Tides!C77,6),4))),VALUE(LEFT(RIGHT(Tides!C77,6),4)),"")</f>
        <v>0.7</v>
      </c>
      <c r="H77" s="9">
        <f>IF(ISNUMBER(TIMEVALUE(LEFT(Tides!D77,5))),TIMEVALUE(LEFT(Tides!D77,5)),"")</f>
        <v>0.53263888888888888</v>
      </c>
      <c r="I77" s="10">
        <f>IF(ISNUMBER(VALUE(LEFT(RIGHT(Tides!D77,6),4))),VALUE(LEFT(RIGHT(Tides!D77,6),4)),"")</f>
        <v>4.3</v>
      </c>
      <c r="J77" s="9">
        <f>IF(ISNUMBER(TIMEVALUE(LEFT(Tides!E77,5))),TIMEVALUE(LEFT(Tides!E77,5)),"")</f>
        <v>0.29097222222222224</v>
      </c>
      <c r="K77" s="10">
        <f>COUNTIF(Tides!E77, "*PM*")</f>
        <v>1</v>
      </c>
      <c r="L77" s="59">
        <f t="shared" si="41"/>
        <v>0.79097222222222219</v>
      </c>
      <c r="M77" s="51">
        <f>IF(ISNUMBER(VALUE(LEFT(RIGHT(Tides!E77,6),4))),VALUE(LEFT(RIGHT(Tides!E77,6),4)),"")</f>
        <v>0.3</v>
      </c>
      <c r="N77" s="9" t="str">
        <f>IF(ISNUMBER(TIMEVALUE(LEFT(Tides!F77,5))),TIMEVALUE(LEFT(Tides!F77,5)),"")</f>
        <v/>
      </c>
      <c r="O77" s="9"/>
      <c r="P77" s="10" t="str">
        <f>IF(ISNUMBER(VALUE(LEFT(RIGHT(Tides!F77,6),4))),VALUE(LEFT(RIGHT(Tides!F77,6),4)),"")</f>
        <v/>
      </c>
      <c r="R77" s="36" t="str">
        <f t="shared" si="42"/>
        <v>Tue 8</v>
      </c>
      <c r="S77" s="22" t="str">
        <f t="shared" si="43"/>
        <v>1.5 hour</v>
      </c>
      <c r="T77" s="22">
        <f t="shared" si="45"/>
        <v>6.25E-2</v>
      </c>
      <c r="U77" s="22" t="str">
        <f t="shared" si="44"/>
        <v>2.0 hours</v>
      </c>
      <c r="V77" s="22">
        <f t="shared" si="46"/>
        <v>8.3333333333333301E-2</v>
      </c>
      <c r="W77" s="22" t="str">
        <f>IF(ISTEXT(Tides!B77),Tides!B77,"")</f>
        <v>12:36 AM / 4.1 m</v>
      </c>
      <c r="X77" s="22" t="str">
        <f>IF(ISTEXT(Tides!C77),Tides!C77,"")</f>
        <v>6:35 AM / 0.7 m</v>
      </c>
      <c r="Y77" s="22" t="str">
        <f>IF(ISTEXT(Tides!D77),Tides!D77,"")</f>
        <v>12:47 PM / 4.3 m</v>
      </c>
      <c r="Z77" s="22" t="str">
        <f>IF(ISTEXT(Tides!E77),Tides!E77,"")</f>
        <v>6:59 PM / 0.3 m</v>
      </c>
      <c r="AA77" s="22" t="str">
        <f>IF(ISTEXT(Tides!F77),Tides!F77,"")</f>
        <v/>
      </c>
      <c r="AB77" s="60">
        <f t="shared" si="47"/>
        <v>0.21180555555555552</v>
      </c>
      <c r="AC77" s="61">
        <f t="shared" si="48"/>
        <v>0.33680555555555552</v>
      </c>
      <c r="AD77" s="60">
        <f t="shared" si="49"/>
        <v>0.70763888888888893</v>
      </c>
      <c r="AE77" s="64">
        <f t="shared" si="50"/>
        <v>0.87430555555555545</v>
      </c>
      <c r="AF77" s="37">
        <f>Tides!H77</f>
        <v>0.27916666666666667</v>
      </c>
      <c r="AG77" s="37">
        <f>Tides!I77</f>
        <v>0.74791666666666667</v>
      </c>
    </row>
    <row r="78" spans="1:33" ht="19.95" customHeight="1" x14ac:dyDescent="0.25">
      <c r="A78" s="8" t="str">
        <f>Tides!A78</f>
        <v>Wed 9</v>
      </c>
      <c r="B78" s="9">
        <f>IF(ISNUMBER(TIMEVALUE(LEFT(Tides!B78,5))),TIMEVALUE(LEFT(Tides!B78,5)),"")</f>
        <v>5.486111111111111E-2</v>
      </c>
      <c r="C78" s="10">
        <f>IF(ISNUMBER(VALUE(LEFT(RIGHT(Tides!B78,6),4))),VALUE(LEFT(RIGHT(Tides!B78,6),4)),"")</f>
        <v>4.3</v>
      </c>
      <c r="D78" s="9">
        <f>IF(ISNUMBER(TIMEVALUE(LEFT(Tides!C78,5))),TIMEVALUE(LEFT(Tides!C78,5)),"")</f>
        <v>0.30277777777777776</v>
      </c>
      <c r="E78" s="10">
        <f>COUNTIF(Tides!C78, "*PM*")</f>
        <v>0</v>
      </c>
      <c r="F78" s="59">
        <f t="shared" si="40"/>
        <v>0.30277777777777776</v>
      </c>
      <c r="G78" s="51">
        <f>IF(ISNUMBER(VALUE(LEFT(RIGHT(Tides!C78,6),4))),VALUE(LEFT(RIGHT(Tides!C78,6),4)),"")</f>
        <v>0.5</v>
      </c>
      <c r="H78" s="9">
        <f>IF(ISNUMBER(TIMEVALUE(LEFT(Tides!D78,5))),TIMEVALUE(LEFT(Tides!D78,5)),"")</f>
        <v>6.25E-2</v>
      </c>
      <c r="I78" s="10">
        <f>IF(ISNUMBER(VALUE(LEFT(RIGHT(Tides!D78,6),4))),VALUE(LEFT(RIGHT(Tides!D78,6),4)),"")</f>
        <v>4.5</v>
      </c>
      <c r="J78" s="9">
        <f>IF(ISNUMBER(TIMEVALUE(LEFT(Tides!E78,5))),TIMEVALUE(LEFT(Tides!E78,5)),"")</f>
        <v>0.31944444444444448</v>
      </c>
      <c r="K78" s="10">
        <f>COUNTIF(Tides!E78, "*PM*")</f>
        <v>1</v>
      </c>
      <c r="L78" s="59">
        <f>IF(K78&gt;0,J78+0.5, J78)</f>
        <v>0.81944444444444442</v>
      </c>
      <c r="M78" s="51">
        <f>IF(ISNUMBER(VALUE(LEFT(RIGHT(Tides!E78,6),4))),VALUE(LEFT(RIGHT(Tides!E78,6),4)),"")</f>
        <v>0.1</v>
      </c>
      <c r="N78" s="9" t="str">
        <f>IF(ISNUMBER(TIMEVALUE(LEFT(Tides!F78,5))),TIMEVALUE(LEFT(Tides!F78,5)),"")</f>
        <v/>
      </c>
      <c r="O78" s="9"/>
      <c r="P78" s="10" t="str">
        <f>IF(ISNUMBER(VALUE(LEFT(RIGHT(Tides!F78,6),4))),VALUE(LEFT(RIGHT(Tides!F78,6),4)),"")</f>
        <v/>
      </c>
      <c r="R78" s="36" t="str">
        <f t="shared" si="42"/>
        <v>Wed 9</v>
      </c>
      <c r="S78" s="22" t="str">
        <f t="shared" si="43"/>
        <v>2.0 hours</v>
      </c>
      <c r="T78" s="22">
        <f t="shared" si="45"/>
        <v>8.3333333333333301E-2</v>
      </c>
      <c r="U78" s="22" t="str">
        <f t="shared" si="44"/>
        <v>2.0 hours</v>
      </c>
      <c r="V78" s="22">
        <f t="shared" si="46"/>
        <v>8.3333333333333301E-2</v>
      </c>
      <c r="W78" s="22" t="str">
        <f>IF(ISTEXT(Tides!B78),Tides!B78,"")</f>
        <v>1:19 AM / 4.3 m</v>
      </c>
      <c r="X78" s="22" t="str">
        <f>IF(ISTEXT(Tides!C78),Tides!C78,"")</f>
        <v>7:16 AM / 0.5 m</v>
      </c>
      <c r="Y78" s="22" t="str">
        <f>IF(ISTEXT(Tides!D78),Tides!D78,"")</f>
        <v>1:30 PM / 4.5 m</v>
      </c>
      <c r="Z78" s="22" t="str">
        <f>IF(ISTEXT(Tides!E78),Tides!E78,"")</f>
        <v>7:40 PM / 0.1 m</v>
      </c>
      <c r="AA78" s="22" t="str">
        <f>IF(ISTEXT(Tides!F78),Tides!F78,"")</f>
        <v/>
      </c>
      <c r="AB78" s="60">
        <f t="shared" si="47"/>
        <v>0.21944444444444444</v>
      </c>
      <c r="AC78" s="61">
        <f t="shared" si="48"/>
        <v>0.38611111111111107</v>
      </c>
      <c r="AD78" s="60">
        <f t="shared" si="49"/>
        <v>0.73611111111111116</v>
      </c>
      <c r="AE78" s="64">
        <f t="shared" si="50"/>
        <v>0.90277777777777768</v>
      </c>
      <c r="AF78" s="37">
        <f>Tides!H78</f>
        <v>0.27708333333333335</v>
      </c>
      <c r="AG78" s="37">
        <f>Tides!I78</f>
        <v>0.74930555555555556</v>
      </c>
    </row>
    <row r="79" spans="1:33" ht="19.95" customHeight="1" x14ac:dyDescent="0.25">
      <c r="A79" s="8" t="str">
        <f>Tides!A79</f>
        <v>Thu 10</v>
      </c>
      <c r="B79" s="9">
        <f>IF(ISNUMBER(TIMEVALUE(LEFT(Tides!B79,5))),TIMEVALUE(LEFT(Tides!B79,5)),"")</f>
        <v>8.4027777777777771E-2</v>
      </c>
      <c r="C79" s="10">
        <f>IF(ISNUMBER(VALUE(LEFT(RIGHT(Tides!B79,6),4))),VALUE(LEFT(RIGHT(Tides!B79,6),4)),"")</f>
        <v>4.5</v>
      </c>
      <c r="D79" s="9">
        <f>IF(ISNUMBER(TIMEVALUE(LEFT(Tides!C79,5))),TIMEVALUE(LEFT(Tides!C79,5)),"")</f>
        <v>0.33055555555555555</v>
      </c>
      <c r="E79" s="10">
        <f>COUNTIF(Tides!C79, "*PM*")</f>
        <v>0</v>
      </c>
      <c r="F79" s="59">
        <f t="shared" si="40"/>
        <v>0.33055555555555555</v>
      </c>
      <c r="G79" s="51">
        <f>IF(ISNUMBER(VALUE(LEFT(RIGHT(Tides!C79,6),4))),VALUE(LEFT(RIGHT(Tides!C79,6),4)),"")</f>
        <v>0.4</v>
      </c>
      <c r="H79" s="9">
        <f>IF(ISNUMBER(TIMEVALUE(LEFT(Tides!D79,5))),TIMEVALUE(LEFT(Tides!D79,5)),"")</f>
        <v>9.1666666666666674E-2</v>
      </c>
      <c r="I79" s="10">
        <f>IF(ISNUMBER(VALUE(LEFT(RIGHT(Tides!D79,6),4))),VALUE(LEFT(RIGHT(Tides!D79,6),4)),"")</f>
        <v>4.7</v>
      </c>
      <c r="J79" s="9">
        <f>IF(ISNUMBER(TIMEVALUE(LEFT(Tides!E79,5))),TIMEVALUE(LEFT(Tides!E79,5)),"")</f>
        <v>0.34861111111111115</v>
      </c>
      <c r="K79" s="10">
        <f>COUNTIF(Tides!E79, "*PM*")</f>
        <v>1</v>
      </c>
      <c r="L79" s="59">
        <f t="shared" ref="L79:L100" si="51">IF(K79&gt;0,J79+0.5, J79)</f>
        <v>0.8486111111111112</v>
      </c>
      <c r="M79" s="51">
        <f>IF(ISNUMBER(VALUE(LEFT(RIGHT(Tides!E79,6),4))),VALUE(LEFT(RIGHT(Tides!E79,6),4)),"")</f>
        <v>0</v>
      </c>
      <c r="N79" s="9" t="str">
        <f>IF(ISNUMBER(TIMEVALUE(LEFT(Tides!F79,5))),TIMEVALUE(LEFT(Tides!F79,5)),"")</f>
        <v/>
      </c>
      <c r="O79" s="9"/>
      <c r="P79" s="10" t="str">
        <f>IF(ISNUMBER(VALUE(LEFT(RIGHT(Tides!F79,6),4))),VALUE(LEFT(RIGHT(Tides!F79,6),4)),"")</f>
        <v/>
      </c>
      <c r="R79" s="36" t="str">
        <f t="shared" si="42"/>
        <v>Thu 10</v>
      </c>
      <c r="S79" s="22" t="str">
        <f t="shared" si="43"/>
        <v>2.0 hours</v>
      </c>
      <c r="T79" s="22">
        <f t="shared" si="45"/>
        <v>8.3333333333333301E-2</v>
      </c>
      <c r="U79" s="22" t="str">
        <f t="shared" si="44"/>
        <v>2.0 hours</v>
      </c>
      <c r="V79" s="22">
        <f t="shared" si="46"/>
        <v>8.3333333333333301E-2</v>
      </c>
      <c r="W79" s="22" t="str">
        <f>IF(ISTEXT(Tides!B79),Tides!B79,"")</f>
        <v>2:01 AM / 4.5 m</v>
      </c>
      <c r="X79" s="22" t="str">
        <f>IF(ISTEXT(Tides!C79),Tides!C79,"")</f>
        <v>7:56 AM / 0.4 m</v>
      </c>
      <c r="Y79" s="22" t="str">
        <f>IF(ISTEXT(Tides!D79),Tides!D79,"")</f>
        <v>2:12 PM / 4.7 m</v>
      </c>
      <c r="Z79" s="22" t="str">
        <f>IF(ISTEXT(Tides!E79),Tides!E79,"")</f>
        <v>8:22 PM / 0.0 m</v>
      </c>
      <c r="AA79" s="22" t="str">
        <f>IF(ISTEXT(Tides!F79),Tides!F79,"")</f>
        <v/>
      </c>
      <c r="AB79" s="60">
        <f t="shared" si="47"/>
        <v>0.24722222222222223</v>
      </c>
      <c r="AC79" s="61">
        <f t="shared" si="48"/>
        <v>0.41388888888888886</v>
      </c>
      <c r="AD79" s="60">
        <f t="shared" si="49"/>
        <v>0.76527777777777795</v>
      </c>
      <c r="AE79" s="64">
        <f t="shared" si="50"/>
        <v>0.93194444444444446</v>
      </c>
      <c r="AF79" s="37">
        <f>Tides!H79</f>
        <v>0.27499999999999997</v>
      </c>
      <c r="AG79" s="37">
        <f>Tides!I79</f>
        <v>0.75069444444444444</v>
      </c>
    </row>
    <row r="80" spans="1:33" ht="19.95" customHeight="1" x14ac:dyDescent="0.25">
      <c r="A80" s="8" t="str">
        <f>Tides!A80</f>
        <v>Fri 11</v>
      </c>
      <c r="B80" s="9">
        <f>IF(ISNUMBER(TIMEVALUE(LEFT(Tides!B80,5))),TIMEVALUE(LEFT(Tides!B80,5)),"")</f>
        <v>0.11319444444444444</v>
      </c>
      <c r="C80" s="10">
        <f>IF(ISNUMBER(VALUE(LEFT(RIGHT(Tides!B80,6),4))),VALUE(LEFT(RIGHT(Tides!B80,6),4)),"")</f>
        <v>4.5</v>
      </c>
      <c r="D80" s="9">
        <f>IF(ISNUMBER(TIMEVALUE(LEFT(Tides!C80,5))),TIMEVALUE(LEFT(Tides!C80,5)),"")</f>
        <v>0.35972222222222222</v>
      </c>
      <c r="E80" s="10">
        <f>COUNTIF(Tides!C80, "*PM*")</f>
        <v>0</v>
      </c>
      <c r="F80" s="59">
        <f t="shared" si="40"/>
        <v>0.35972222222222222</v>
      </c>
      <c r="G80" s="51">
        <f>IF(ISNUMBER(VALUE(LEFT(RIGHT(Tides!C80,6),4))),VALUE(LEFT(RIGHT(Tides!C80,6),4)),"")</f>
        <v>0.4</v>
      </c>
      <c r="H80" s="9">
        <f>IF(ISNUMBER(TIMEVALUE(LEFT(Tides!D80,5))),TIMEVALUE(LEFT(Tides!D80,5)),"")</f>
        <v>0.12222222222222223</v>
      </c>
      <c r="I80" s="10">
        <f>IF(ISNUMBER(VALUE(LEFT(RIGHT(Tides!D80,6),4))),VALUE(LEFT(RIGHT(Tides!D80,6),4)),"")</f>
        <v>4.7</v>
      </c>
      <c r="J80" s="9">
        <f>IF(ISNUMBER(TIMEVALUE(LEFT(Tides!E80,5))),TIMEVALUE(LEFT(Tides!E80,5)),"")</f>
        <v>0.37777777777777777</v>
      </c>
      <c r="K80" s="10">
        <f>COUNTIF(Tides!E80, "*PM*")</f>
        <v>1</v>
      </c>
      <c r="L80" s="59">
        <f t="shared" si="51"/>
        <v>0.87777777777777777</v>
      </c>
      <c r="M80" s="51">
        <f>IF(ISNUMBER(VALUE(LEFT(RIGHT(Tides!E80,6),4))),VALUE(LEFT(RIGHT(Tides!E80,6),4)),"")</f>
        <v>0.1</v>
      </c>
      <c r="N80" s="9" t="str">
        <f>IF(ISNUMBER(TIMEVALUE(LEFT(Tides!F80,5))),TIMEVALUE(LEFT(Tides!F80,5)),"")</f>
        <v/>
      </c>
      <c r="O80" s="9"/>
      <c r="P80" s="10" t="str">
        <f>IF(ISNUMBER(VALUE(LEFT(RIGHT(Tides!F80,6),4))),VALUE(LEFT(RIGHT(Tides!F80,6),4)),"")</f>
        <v/>
      </c>
      <c r="R80" s="36" t="str">
        <f t="shared" si="42"/>
        <v>Fri 11</v>
      </c>
      <c r="S80" s="22" t="str">
        <f t="shared" si="43"/>
        <v>2.0 hours</v>
      </c>
      <c r="T80" s="22">
        <f t="shared" si="45"/>
        <v>8.3333333333333301E-2</v>
      </c>
      <c r="U80" s="22" t="str">
        <f t="shared" si="44"/>
        <v>2.0 hours</v>
      </c>
      <c r="V80" s="22">
        <f t="shared" si="46"/>
        <v>8.3333333333333301E-2</v>
      </c>
      <c r="W80" s="22" t="str">
        <f>IF(ISTEXT(Tides!B80),Tides!B80,"")</f>
        <v>2:43 AM / 4.5 m</v>
      </c>
      <c r="X80" s="22" t="str">
        <f>IF(ISTEXT(Tides!C80),Tides!C80,"")</f>
        <v>8:38 AM / 0.4 m</v>
      </c>
      <c r="Y80" s="22" t="str">
        <f>IF(ISTEXT(Tides!D80),Tides!D80,"")</f>
        <v>2:56 PM / 4.7 m</v>
      </c>
      <c r="Z80" s="22" t="str">
        <f>IF(ISTEXT(Tides!E80),Tides!E80,"")</f>
        <v>9:04 PM / 0.1 m</v>
      </c>
      <c r="AA80" s="22" t="str">
        <f>IF(ISTEXT(Tides!F80),Tides!F80,"")</f>
        <v/>
      </c>
      <c r="AB80" s="60">
        <f t="shared" ref="AB80:AB100" si="52">IF($S80="No Restriction","",MAX($F80-VALUE(LEFT($S80,3))/24,0))</f>
        <v>0.27638888888888891</v>
      </c>
      <c r="AC80" s="61">
        <f t="shared" si="48"/>
        <v>0.44305555555555554</v>
      </c>
      <c r="AD80" s="60">
        <f t="shared" si="49"/>
        <v>0.79444444444444451</v>
      </c>
      <c r="AE80" s="64">
        <f t="shared" si="50"/>
        <v>0.96111111111111103</v>
      </c>
      <c r="AF80" s="37">
        <f>Tides!H80</f>
        <v>0.27291666666666664</v>
      </c>
      <c r="AG80" s="37">
        <f>Tides!I80</f>
        <v>0.75208333333333333</v>
      </c>
    </row>
    <row r="81" spans="1:33" ht="19.95" customHeight="1" x14ac:dyDescent="0.25">
      <c r="A81" s="8" t="str">
        <f>Tides!A81</f>
        <v>Sat 12</v>
      </c>
      <c r="B81" s="9">
        <f>IF(ISNUMBER(TIMEVALUE(LEFT(Tides!B81,5))),TIMEVALUE(LEFT(Tides!B81,5)),"")</f>
        <v>0.14305555555555557</v>
      </c>
      <c r="C81" s="10">
        <f>IF(ISNUMBER(VALUE(LEFT(RIGHT(Tides!B81,6),4))),VALUE(LEFT(RIGHT(Tides!B81,6),4)),"")</f>
        <v>4.4000000000000004</v>
      </c>
      <c r="D81" s="9">
        <f>IF(ISNUMBER(TIMEVALUE(LEFT(Tides!C81,5))),TIMEVALUE(LEFT(Tides!C81,5)),"")</f>
        <v>0.3888888888888889</v>
      </c>
      <c r="E81" s="10">
        <f>COUNTIF(Tides!C81, "*PM*")</f>
        <v>0</v>
      </c>
      <c r="F81" s="59">
        <f t="shared" si="40"/>
        <v>0.3888888888888889</v>
      </c>
      <c r="G81" s="51">
        <f>IF(ISNUMBER(VALUE(LEFT(RIGHT(Tides!C81,6),4))),VALUE(LEFT(RIGHT(Tides!C81,6),4)),"")</f>
        <v>0.4</v>
      </c>
      <c r="H81" s="9">
        <f>IF(ISNUMBER(TIMEVALUE(LEFT(Tides!D81,5))),TIMEVALUE(LEFT(Tides!D81,5)),"")</f>
        <v>0.15347222222222223</v>
      </c>
      <c r="I81" s="10">
        <f>IF(ISNUMBER(VALUE(LEFT(RIGHT(Tides!D81,6),4))),VALUE(LEFT(RIGHT(Tides!D81,6),4)),"")</f>
        <v>4.5</v>
      </c>
      <c r="J81" s="9">
        <f>IF(ISNUMBER(TIMEVALUE(LEFT(Tides!E81,5))),TIMEVALUE(LEFT(Tides!E81,5)),"")</f>
        <v>0.40833333333333338</v>
      </c>
      <c r="K81" s="10">
        <f>COUNTIF(Tides!E81, "*PM*")</f>
        <v>1</v>
      </c>
      <c r="L81" s="59">
        <f t="shared" si="51"/>
        <v>0.90833333333333344</v>
      </c>
      <c r="M81" s="51">
        <f>IF(ISNUMBER(VALUE(LEFT(RIGHT(Tides!E81,6),4))),VALUE(LEFT(RIGHT(Tides!E81,6),4)),"")</f>
        <v>0.3</v>
      </c>
      <c r="N81" s="9" t="str">
        <f>IF(ISNUMBER(TIMEVALUE(LEFT(Tides!F81,5))),TIMEVALUE(LEFT(Tides!F81,5)),"")</f>
        <v/>
      </c>
      <c r="O81" s="9"/>
      <c r="P81" s="10" t="str">
        <f>IF(ISNUMBER(VALUE(LEFT(RIGHT(Tides!F81,6),4))),VALUE(LEFT(RIGHT(Tides!F81,6),4)),"")</f>
        <v/>
      </c>
      <c r="R81" s="36" t="str">
        <f t="shared" si="42"/>
        <v>Sat 12</v>
      </c>
      <c r="S81" s="22" t="str">
        <f t="shared" si="43"/>
        <v>2.0 hours</v>
      </c>
      <c r="T81" s="22">
        <f t="shared" si="45"/>
        <v>8.3333333333333301E-2</v>
      </c>
      <c r="U81" s="22" t="str">
        <f t="shared" si="44"/>
        <v>2.0 hours</v>
      </c>
      <c r="V81" s="22">
        <f t="shared" si="46"/>
        <v>8.3333333333333301E-2</v>
      </c>
      <c r="W81" s="22" t="str">
        <f>IF(ISTEXT(Tides!B81),Tides!B81,"")</f>
        <v>3:26 AM / 4.4 m</v>
      </c>
      <c r="X81" s="22" t="str">
        <f>IF(ISTEXT(Tides!C81),Tides!C81,"")</f>
        <v>9:20 AM / 0.4 m</v>
      </c>
      <c r="Y81" s="22" t="str">
        <f>IF(ISTEXT(Tides!D81),Tides!D81,"")</f>
        <v>3:41 PM / 4.5 m</v>
      </c>
      <c r="Z81" s="22" t="str">
        <f>IF(ISTEXT(Tides!E81),Tides!E81,"")</f>
        <v>9:48 PM / 0.3 m</v>
      </c>
      <c r="AA81" s="22" t="str">
        <f>IF(ISTEXT(Tides!F81),Tides!F81,"")</f>
        <v/>
      </c>
      <c r="AB81" s="60">
        <f t="shared" si="52"/>
        <v>0.30555555555555558</v>
      </c>
      <c r="AC81" s="61">
        <f t="shared" si="48"/>
        <v>0.47222222222222221</v>
      </c>
      <c r="AD81" s="60">
        <f t="shared" si="49"/>
        <v>0.82500000000000018</v>
      </c>
      <c r="AE81" s="64">
        <f t="shared" si="50"/>
        <v>0.9916666666666667</v>
      </c>
      <c r="AF81" s="37">
        <f>Tides!H81</f>
        <v>0.27152777777777776</v>
      </c>
      <c r="AG81" s="37">
        <f>Tides!I81</f>
        <v>0.75347222222222221</v>
      </c>
    </row>
    <row r="82" spans="1:33" ht="19.95" customHeight="1" x14ac:dyDescent="0.25">
      <c r="A82" s="8" t="str">
        <f>Tides!A82</f>
        <v>Sun 13</v>
      </c>
      <c r="B82" s="9">
        <f>IF(ISNUMBER(TIMEVALUE(LEFT(Tides!B82,5))),TIMEVALUE(LEFT(Tides!B82,5)),"")</f>
        <v>0.17430555555555557</v>
      </c>
      <c r="C82" s="10">
        <f>IF(ISNUMBER(VALUE(LEFT(RIGHT(Tides!B82,6),4))),VALUE(LEFT(RIGHT(Tides!B82,6),4)),"")</f>
        <v>4.2</v>
      </c>
      <c r="D82" s="9">
        <f>IF(ISNUMBER(TIMEVALUE(LEFT(Tides!C82,5))),TIMEVALUE(LEFT(Tides!C82,5)),"")</f>
        <v>0.4201388888888889</v>
      </c>
      <c r="E82" s="10">
        <f>COUNTIF(Tides!C82, "*PM*")</f>
        <v>0</v>
      </c>
      <c r="F82" s="59">
        <f t="shared" si="40"/>
        <v>0.4201388888888889</v>
      </c>
      <c r="G82" s="51">
        <f>IF(ISNUMBER(VALUE(LEFT(RIGHT(Tides!C82,6),4))),VALUE(LEFT(RIGHT(Tides!C82,6),4)),"")</f>
        <v>0.6</v>
      </c>
      <c r="H82" s="9">
        <f>IF(ISNUMBER(TIMEVALUE(LEFT(Tides!D82,5))),TIMEVALUE(LEFT(Tides!D82,5)),"")</f>
        <v>0.18680555555555556</v>
      </c>
      <c r="I82" s="10">
        <f>IF(ISNUMBER(VALUE(LEFT(RIGHT(Tides!D82,6),4))),VALUE(LEFT(RIGHT(Tides!D82,6),4)),"")</f>
        <v>4.3</v>
      </c>
      <c r="J82" s="9">
        <f>IF(ISNUMBER(TIMEVALUE(LEFT(Tides!E82,5))),TIMEVALUE(LEFT(Tides!E82,5)),"")</f>
        <v>0.44097222222222227</v>
      </c>
      <c r="K82" s="10">
        <f>COUNTIF(Tides!E82, "*PM*")</f>
        <v>1</v>
      </c>
      <c r="L82" s="59">
        <f t="shared" si="51"/>
        <v>0.94097222222222232</v>
      </c>
      <c r="M82" s="51">
        <f>IF(ISNUMBER(VALUE(LEFT(RIGHT(Tides!E82,6),4))),VALUE(LEFT(RIGHT(Tides!E82,6),4)),"")</f>
        <v>0.6</v>
      </c>
      <c r="N82" s="9" t="str">
        <f>IF(ISNUMBER(TIMEVALUE(LEFT(Tides!F82,5))),TIMEVALUE(LEFT(Tides!F82,5)),"")</f>
        <v/>
      </c>
      <c r="O82" s="9"/>
      <c r="P82" s="10" t="str">
        <f>IF(ISNUMBER(VALUE(LEFT(RIGHT(Tides!F82,6),4))),VALUE(LEFT(RIGHT(Tides!F82,6),4)),"")</f>
        <v/>
      </c>
      <c r="R82" s="36" t="str">
        <f t="shared" si="42"/>
        <v>Sun 13</v>
      </c>
      <c r="S82" s="22" t="str">
        <f t="shared" si="43"/>
        <v>1.5 hour</v>
      </c>
      <c r="T82" s="22">
        <f t="shared" si="45"/>
        <v>6.25E-2</v>
      </c>
      <c r="U82" s="22" t="str">
        <f t="shared" si="44"/>
        <v>1.5 hour</v>
      </c>
      <c r="V82" s="22">
        <f t="shared" si="46"/>
        <v>6.25E-2</v>
      </c>
      <c r="W82" s="22" t="str">
        <f>IF(ISTEXT(Tides!B82),Tides!B82,"")</f>
        <v>4:11 AM / 4.2 m</v>
      </c>
      <c r="X82" s="22" t="str">
        <f>IF(ISTEXT(Tides!C82),Tides!C82,"")</f>
        <v>10:05 AM / 0.6 m</v>
      </c>
      <c r="Y82" s="22" t="str">
        <f>IF(ISTEXT(Tides!D82),Tides!D82,"")</f>
        <v>4:29 PM / 4.3 m</v>
      </c>
      <c r="Z82" s="22" t="str">
        <f>IF(ISTEXT(Tides!E82),Tides!E82,"")</f>
        <v>10:35 PM / 0.6 m</v>
      </c>
      <c r="AA82" s="22" t="str">
        <f>IF(ISTEXT(Tides!F82),Tides!F82,"")</f>
        <v/>
      </c>
      <c r="AB82" s="60">
        <f t="shared" si="52"/>
        <v>0.3576388888888889</v>
      </c>
      <c r="AC82" s="61">
        <f t="shared" si="48"/>
        <v>0.4826388888888889</v>
      </c>
      <c r="AD82" s="60">
        <f t="shared" si="49"/>
        <v>0.87847222222222232</v>
      </c>
      <c r="AE82" s="64">
        <f t="shared" si="50"/>
        <v>1.0034722222222223</v>
      </c>
      <c r="AF82" s="37">
        <f>Tides!H82</f>
        <v>0.26944444444444443</v>
      </c>
      <c r="AG82" s="37">
        <f>Tides!I82</f>
        <v>0.75555555555555554</v>
      </c>
    </row>
    <row r="83" spans="1:33" ht="19.95" customHeight="1" x14ac:dyDescent="0.25">
      <c r="A83" s="8" t="str">
        <f>Tides!A83</f>
        <v>Mon 14</v>
      </c>
      <c r="B83" s="9">
        <f>IF(ISNUMBER(TIMEVALUE(LEFT(Tides!B83,5))),TIMEVALUE(LEFT(Tides!B83,5)),"")</f>
        <v>0.20833333333333334</v>
      </c>
      <c r="C83" s="10">
        <f>IF(ISNUMBER(VALUE(LEFT(RIGHT(Tides!B83,6),4))),VALUE(LEFT(RIGHT(Tides!B83,6),4)),"")</f>
        <v>4</v>
      </c>
      <c r="D83" s="9">
        <f>IF(ISNUMBER(TIMEVALUE(LEFT(Tides!C83,5))),TIMEVALUE(LEFT(Tides!C83,5)),"")</f>
        <v>0.45416666666666666</v>
      </c>
      <c r="E83" s="10">
        <f>COUNTIF(Tides!C83, "*PM*")</f>
        <v>0</v>
      </c>
      <c r="F83" s="59">
        <f t="shared" si="40"/>
        <v>0.45416666666666666</v>
      </c>
      <c r="G83" s="51">
        <f>IF(ISNUMBER(VALUE(LEFT(RIGHT(Tides!C83,6),4))),VALUE(LEFT(RIGHT(Tides!C83,6),4)),"")</f>
        <v>0.9</v>
      </c>
      <c r="H83" s="9">
        <f>IF(ISNUMBER(TIMEVALUE(LEFT(Tides!D83,5))),TIMEVALUE(LEFT(Tides!D83,5)),"")</f>
        <v>0.22430555555555556</v>
      </c>
      <c r="I83" s="10">
        <f>IF(ISNUMBER(VALUE(LEFT(RIGHT(Tides!D83,6),4))),VALUE(LEFT(RIGHT(Tides!D83,6),4)),"")</f>
        <v>4</v>
      </c>
      <c r="J83" s="9">
        <f>IF(ISNUMBER(TIMEVALUE(LEFT(Tides!E83,5))),TIMEVALUE(LEFT(Tides!E83,5)),"")</f>
        <v>0.47638888888888892</v>
      </c>
      <c r="K83" s="10">
        <f>COUNTIF(Tides!E83, "*PM*")</f>
        <v>1</v>
      </c>
      <c r="L83" s="59">
        <f t="shared" si="51"/>
        <v>0.97638888888888897</v>
      </c>
      <c r="M83" s="51">
        <f>IF(ISNUMBER(VALUE(LEFT(RIGHT(Tides!E83,6),4))),VALUE(LEFT(RIGHT(Tides!E83,6),4)),"")</f>
        <v>1</v>
      </c>
      <c r="N83" s="9" t="str">
        <f>IF(ISNUMBER(TIMEVALUE(LEFT(Tides!F83,5))),TIMEVALUE(LEFT(Tides!F83,5)),"")</f>
        <v/>
      </c>
      <c r="O83" s="9"/>
      <c r="P83" s="10" t="str">
        <f>IF(ISNUMBER(VALUE(LEFT(RIGHT(Tides!F83,6),4))),VALUE(LEFT(RIGHT(Tides!F83,6),4)),"")</f>
        <v/>
      </c>
      <c r="R83" s="36" t="str">
        <f t="shared" si="42"/>
        <v>Mon 14</v>
      </c>
      <c r="S83" s="22" t="str">
        <f t="shared" si="43"/>
        <v>1.5 hour</v>
      </c>
      <c r="T83" s="22">
        <f t="shared" si="45"/>
        <v>6.25E-2</v>
      </c>
      <c r="U83" s="22" t="str">
        <f t="shared" si="44"/>
        <v>1.5 hour</v>
      </c>
      <c r="V83" s="22">
        <f t="shared" si="46"/>
        <v>6.25E-2</v>
      </c>
      <c r="W83" s="22" t="str">
        <f>IF(ISTEXT(Tides!B83),Tides!B83,"")</f>
        <v>5:00 AM / 4.0 m</v>
      </c>
      <c r="X83" s="22" t="str">
        <f>IF(ISTEXT(Tides!C83),Tides!C83,"")</f>
        <v>10:54 AM / 0.9 m</v>
      </c>
      <c r="Y83" s="22" t="str">
        <f>IF(ISTEXT(Tides!D83),Tides!D83,"")</f>
        <v>5:23 PM / 4.0 m</v>
      </c>
      <c r="Z83" s="22" t="str">
        <f>IF(ISTEXT(Tides!E83),Tides!E83,"")</f>
        <v>11:26 PM / 1.0 m</v>
      </c>
      <c r="AA83" s="22" t="str">
        <f>IF(ISTEXT(Tides!F83),Tides!F83,"")</f>
        <v/>
      </c>
      <c r="AB83" s="60">
        <f t="shared" si="52"/>
        <v>0.39166666666666666</v>
      </c>
      <c r="AC83" s="61">
        <f t="shared" si="48"/>
        <v>0.51666666666666661</v>
      </c>
      <c r="AD83" s="60">
        <f t="shared" si="49"/>
        <v>0.91388888888888897</v>
      </c>
      <c r="AE83" s="64">
        <f t="shared" si="50"/>
        <v>1.038888888888889</v>
      </c>
      <c r="AF83" s="37">
        <f>Tides!H83</f>
        <v>0.2673611111111111</v>
      </c>
      <c r="AG83" s="37">
        <f>Tides!I83</f>
        <v>0.75694444444444453</v>
      </c>
    </row>
    <row r="84" spans="1:33" ht="19.95" customHeight="1" x14ac:dyDescent="0.25">
      <c r="A84" s="8" t="str">
        <f>Tides!A84</f>
        <v>Tue 15</v>
      </c>
      <c r="B84" s="9">
        <f>IF(ISNUMBER(TIMEVALUE(LEFT(Tides!B84,5))),TIMEVALUE(LEFT(Tides!B84,5)),"")</f>
        <v>0.24652777777777779</v>
      </c>
      <c r="C84" s="10">
        <f>IF(ISNUMBER(VALUE(LEFT(RIGHT(Tides!B84,6),4))),VALUE(LEFT(RIGHT(Tides!B84,6),4)),"")</f>
        <v>3.7</v>
      </c>
      <c r="D84" s="9">
        <f>IF(ISNUMBER(TIMEVALUE(LEFT(Tides!C84,5))),TIMEVALUE(LEFT(Tides!C84,5)),"")</f>
        <v>0.49374999999999997</v>
      </c>
      <c r="E84" s="10">
        <f>COUNTIF(Tides!C84, "*PM*")</f>
        <v>0</v>
      </c>
      <c r="F84" s="59">
        <f t="shared" si="40"/>
        <v>0.49374999999999997</v>
      </c>
      <c r="G84" s="51">
        <f>IF(ISNUMBER(VALUE(LEFT(RIGHT(Tides!C84,6),4))),VALUE(LEFT(RIGHT(Tides!C84,6),4)),"")</f>
        <v>1.1000000000000001</v>
      </c>
      <c r="H84" s="9">
        <f>IF(ISNUMBER(TIMEVALUE(LEFT(Tides!D84,5))),TIMEVALUE(LEFT(Tides!D84,5)),"")</f>
        <v>0.26874999999999999</v>
      </c>
      <c r="I84" s="10">
        <f>IF(ISNUMBER(VALUE(LEFT(RIGHT(Tides!D84,6),4))),VALUE(LEFT(RIGHT(Tides!D84,6),4)),"")</f>
        <v>3.7</v>
      </c>
      <c r="J84" s="9" t="str">
        <f>IF(ISNUMBER(TIMEVALUE(LEFT(Tides!E84,5))),TIMEVALUE(LEFT(Tides!E84,5)),"")</f>
        <v/>
      </c>
      <c r="K84" s="10">
        <f>COUNTIF(Tides!E84, "*PM*")</f>
        <v>0</v>
      </c>
      <c r="L84" s="59" t="str">
        <f t="shared" si="51"/>
        <v/>
      </c>
      <c r="M84" s="51" t="str">
        <f>IF(ISNUMBER(VALUE(LEFT(RIGHT(Tides!E84,6),4))),VALUE(LEFT(RIGHT(Tides!E84,6),4)),"")</f>
        <v/>
      </c>
      <c r="N84" s="9" t="str">
        <f>IF(ISNUMBER(TIMEVALUE(LEFT(Tides!F84,5))),TIMEVALUE(LEFT(Tides!F84,5)),"")</f>
        <v/>
      </c>
      <c r="O84" s="9"/>
      <c r="P84" s="10" t="str">
        <f>IF(ISNUMBER(VALUE(LEFT(RIGHT(Tides!F84,6),4))),VALUE(LEFT(RIGHT(Tides!F84,6),4)),"")</f>
        <v/>
      </c>
      <c r="R84" s="36" t="str">
        <f t="shared" si="42"/>
        <v>Tue 15</v>
      </c>
      <c r="S84" s="22" t="str">
        <f t="shared" si="43"/>
        <v>1.5 hour</v>
      </c>
      <c r="T84" s="22">
        <f t="shared" si="45"/>
        <v>6.25E-2</v>
      </c>
      <c r="U84" s="22" t="str">
        <f t="shared" si="44"/>
        <v>No Restriction</v>
      </c>
      <c r="V84" s="22">
        <f t="shared" si="46"/>
        <v>0</v>
      </c>
      <c r="W84" s="22" t="str">
        <f>IF(ISTEXT(Tides!B84),Tides!B84,"")</f>
        <v>5:55 AM / 3.7 m</v>
      </c>
      <c r="X84" s="22" t="str">
        <f>IF(ISTEXT(Tides!C84),Tides!C84,"")</f>
        <v>11:51 AM / 1.1 m</v>
      </c>
      <c r="Y84" s="22" t="str">
        <f>IF(ISTEXT(Tides!D84),Tides!D84,"")</f>
        <v>6:27 PM / 3.7 m</v>
      </c>
      <c r="Z84" s="22" t="str">
        <f>IF(ISTEXT(Tides!E84),Tides!E84,"")</f>
        <v/>
      </c>
      <c r="AA84" s="22" t="str">
        <f>IF(ISTEXT(Tides!F84),Tides!F84,"")</f>
        <v/>
      </c>
      <c r="AB84" s="60">
        <f t="shared" si="52"/>
        <v>0.43124999999999997</v>
      </c>
      <c r="AC84" s="61">
        <f t="shared" si="48"/>
        <v>0.55624999999999991</v>
      </c>
      <c r="AD84" s="60" t="str">
        <f t="shared" si="49"/>
        <v/>
      </c>
      <c r="AE84" s="64" t="str">
        <f t="shared" si="50"/>
        <v/>
      </c>
      <c r="AF84" s="37">
        <f>Tides!H84</f>
        <v>0.26597222222222222</v>
      </c>
      <c r="AG84" s="37">
        <f>Tides!I84</f>
        <v>0.7583333333333333</v>
      </c>
    </row>
    <row r="85" spans="1:33" ht="19.95" customHeight="1" x14ac:dyDescent="0.25">
      <c r="A85" s="8" t="str">
        <f>Tides!A85</f>
        <v>Wed 16</v>
      </c>
      <c r="B85" s="9" t="str">
        <f>IF(ISNUMBER(TIMEVALUE(LEFT(Tides!B85,5))),TIMEVALUE(LEFT(Tides!B85,5)),"")</f>
        <v/>
      </c>
      <c r="C85" s="10" t="str">
        <f>IF(ISNUMBER(VALUE(LEFT(RIGHT(Tides!B85,6),4))),VALUE(LEFT(RIGHT(Tides!B85,6),4)),"")</f>
        <v/>
      </c>
      <c r="D85" s="9">
        <f>IF(ISNUMBER(TIMEVALUE(LEFT(Tides!C85,5))),TIMEVALUE(LEFT(Tides!C85,5)),"")</f>
        <v>0.52013888888888882</v>
      </c>
      <c r="E85" s="10">
        <f>COUNTIF(Tides!C85, "*PM*")</f>
        <v>0</v>
      </c>
      <c r="F85" s="59">
        <f t="shared" si="40"/>
        <v>0.52013888888888882</v>
      </c>
      <c r="G85" s="51">
        <f>IF(ISNUMBER(VALUE(LEFT(RIGHT(Tides!C85,6),4))),VALUE(LEFT(RIGHT(Tides!C85,6),4)),"")</f>
        <v>1.3</v>
      </c>
      <c r="H85" s="9">
        <f>IF(ISNUMBER(TIMEVALUE(LEFT(Tides!D85,5))),TIMEVALUE(LEFT(Tides!D85,5)),"")</f>
        <v>0.29166666666666669</v>
      </c>
      <c r="I85" s="10">
        <f>IF(ISNUMBER(VALUE(LEFT(RIGHT(Tides!D85,6),4))),VALUE(LEFT(RIGHT(Tides!D85,6),4)),"")</f>
        <v>3.5</v>
      </c>
      <c r="J85" s="9">
        <f>IF(ISNUMBER(TIMEVALUE(LEFT(Tides!E85,5))),TIMEVALUE(LEFT(Tides!E85,5)),"")</f>
        <v>4.5138888888888888E-2</v>
      </c>
      <c r="K85" s="10">
        <f>COUNTIF(Tides!E85, "*PM*")</f>
        <v>1</v>
      </c>
      <c r="L85" s="59">
        <f t="shared" si="51"/>
        <v>0.54513888888888884</v>
      </c>
      <c r="M85" s="51">
        <f>IF(ISNUMBER(VALUE(LEFT(RIGHT(Tides!E85,6),4))),VALUE(LEFT(RIGHT(Tides!E85,6),4)),"")</f>
        <v>1.4</v>
      </c>
      <c r="N85" s="9">
        <f>IF(ISNUMBER(TIMEVALUE(LEFT(Tides!F85,5))),TIMEVALUE(LEFT(Tides!F85,5)),"")</f>
        <v>0.32291666666666669</v>
      </c>
      <c r="O85" s="9"/>
      <c r="P85" s="10">
        <f>IF(ISNUMBER(VALUE(LEFT(RIGHT(Tides!F85,6),4))),VALUE(LEFT(RIGHT(Tides!F85,6),4)),"")</f>
        <v>3.4</v>
      </c>
      <c r="R85" s="36" t="str">
        <f t="shared" si="42"/>
        <v>Wed 16</v>
      </c>
      <c r="S85" s="22" t="str">
        <f t="shared" si="43"/>
        <v>1.0 hour</v>
      </c>
      <c r="T85" s="22">
        <f t="shared" si="45"/>
        <v>4.1666666666666699E-2</v>
      </c>
      <c r="U85" s="22" t="str">
        <f t="shared" si="44"/>
        <v>No Restriction</v>
      </c>
      <c r="V85" s="22">
        <f t="shared" si="46"/>
        <v>0</v>
      </c>
      <c r="W85" s="22" t="str">
        <f>IF(ISTEXT(Tides!B85),Tides!B85,"")</f>
        <v/>
      </c>
      <c r="X85" s="22" t="str">
        <f>IF(ISTEXT(Tides!C85),Tides!C85,"")</f>
        <v>12:29 AM / 1.3 m</v>
      </c>
      <c r="Y85" s="22" t="str">
        <f>IF(ISTEXT(Tides!D85),Tides!D85,"")</f>
        <v>7:00 AM / 3.5 m</v>
      </c>
      <c r="Z85" s="22" t="str">
        <f>IF(ISTEXT(Tides!E85),Tides!E85,"")</f>
        <v>1:05 PM / 1.4 m</v>
      </c>
      <c r="AA85" s="22" t="str">
        <f>IF(ISTEXT(Tides!F85),Tides!F85,"")</f>
        <v>7:45 PM / 3.4 m</v>
      </c>
      <c r="AB85" s="60">
        <f t="shared" ref="AB85:AB86" si="53">IF(T85&gt;0,F85-T85,"")</f>
        <v>0.47847222222222213</v>
      </c>
      <c r="AC85" s="61">
        <f t="shared" si="48"/>
        <v>0.56180555555555556</v>
      </c>
      <c r="AD85" s="60" t="str">
        <f t="shared" si="49"/>
        <v/>
      </c>
      <c r="AE85" s="64" t="str">
        <f t="shared" si="50"/>
        <v/>
      </c>
      <c r="AF85" s="37">
        <f>Tides!H85</f>
        <v>0.2638888888888889</v>
      </c>
      <c r="AG85" s="37">
        <f>Tides!I85</f>
        <v>0.7597222222222223</v>
      </c>
    </row>
    <row r="86" spans="1:33" ht="19.95" customHeight="1" x14ac:dyDescent="0.25">
      <c r="A86" s="8" t="str">
        <f>Tides!A86</f>
        <v>Thu 17</v>
      </c>
      <c r="B86" s="9" t="str">
        <f>IF(ISNUMBER(TIMEVALUE(LEFT(Tides!B86,5))),TIMEVALUE(LEFT(Tides!B86,5)),"")</f>
        <v/>
      </c>
      <c r="C86" s="10" t="str">
        <f>IF(ISNUMBER(VALUE(LEFT(RIGHT(Tides!B86,6),4))),VALUE(LEFT(RIGHT(Tides!B86,6),4)),"")</f>
        <v/>
      </c>
      <c r="D86" s="9">
        <f>IF(ISNUMBER(TIMEVALUE(LEFT(Tides!C86,5))),TIMEVALUE(LEFT(Tides!C86,5)),"")</f>
        <v>7.7083333333333337E-2</v>
      </c>
      <c r="E86" s="10">
        <f>COUNTIF(Tides!C86, "*PM*")</f>
        <v>0</v>
      </c>
      <c r="F86" s="59">
        <f t="shared" si="40"/>
        <v>7.7083333333333337E-2</v>
      </c>
      <c r="G86" s="51">
        <f>IF(ISNUMBER(VALUE(LEFT(RIGHT(Tides!C86,6),4))),VALUE(LEFT(RIGHT(Tides!C86,6),4)),"")</f>
        <v>1.6</v>
      </c>
      <c r="H86" s="9">
        <f>IF(ISNUMBER(TIMEVALUE(LEFT(Tides!D86,5))),TIMEVALUE(LEFT(Tides!D86,5)),"")</f>
        <v>0.34513888888888888</v>
      </c>
      <c r="I86" s="10">
        <f>IF(ISNUMBER(VALUE(LEFT(RIGHT(Tides!D86,6),4))),VALUE(LEFT(RIGHT(Tides!D86,6),4)),"")</f>
        <v>3.4</v>
      </c>
      <c r="J86" s="9">
        <f>IF(ISNUMBER(TIMEVALUE(LEFT(Tides!E86,5))),TIMEVALUE(LEFT(Tides!E86,5)),"")</f>
        <v>0.11041666666666666</v>
      </c>
      <c r="K86" s="10">
        <f>COUNTIF(Tides!E86, "*PM*")</f>
        <v>1</v>
      </c>
      <c r="L86" s="59">
        <f t="shared" si="51"/>
        <v>0.61041666666666661</v>
      </c>
      <c r="M86" s="51">
        <f>IF(ISNUMBER(VALUE(LEFT(RIGHT(Tides!E86,6),4))),VALUE(LEFT(RIGHT(Tides!E86,6),4)),"")</f>
        <v>1.4</v>
      </c>
      <c r="N86" s="9">
        <f>IF(ISNUMBER(TIMEVALUE(LEFT(Tides!F86,5))),TIMEVALUE(LEFT(Tides!F86,5)),"")</f>
        <v>0.3833333333333333</v>
      </c>
      <c r="O86" s="9"/>
      <c r="P86" s="10">
        <f>IF(ISNUMBER(VALUE(LEFT(RIGHT(Tides!F86,6),4))),VALUE(LEFT(RIGHT(Tides!F86,6),4)),"")</f>
        <v>3.4</v>
      </c>
      <c r="R86" s="36" t="str">
        <f t="shared" si="42"/>
        <v>Thu 17</v>
      </c>
      <c r="S86" s="22" t="str">
        <f t="shared" si="43"/>
        <v>No Restriction</v>
      </c>
      <c r="T86" s="22">
        <f t="shared" si="45"/>
        <v>0</v>
      </c>
      <c r="U86" s="22" t="str">
        <f t="shared" si="44"/>
        <v>No Restriction</v>
      </c>
      <c r="V86" s="22">
        <f t="shared" si="46"/>
        <v>0</v>
      </c>
      <c r="W86" s="22" t="str">
        <f>IF(ISTEXT(Tides!B86),Tides!B86,"")</f>
        <v/>
      </c>
      <c r="X86" s="22" t="str">
        <f>IF(ISTEXT(Tides!C86),Tides!C86,"")</f>
        <v>1:51 AM / 1.6 m</v>
      </c>
      <c r="Y86" s="22" t="str">
        <f>IF(ISTEXT(Tides!D86),Tides!D86,"")</f>
        <v>8:17 AM / 3.4 m</v>
      </c>
      <c r="Z86" s="22" t="str">
        <f>IF(ISTEXT(Tides!E86),Tides!E86,"")</f>
        <v>2:39 PM / 1.4 m</v>
      </c>
      <c r="AA86" s="22" t="str">
        <f>IF(ISTEXT(Tides!F86),Tides!F86,"")</f>
        <v>9:12 PM / 3.4 m</v>
      </c>
      <c r="AB86" s="60" t="str">
        <f t="shared" si="53"/>
        <v/>
      </c>
      <c r="AC86" s="61" t="str">
        <f t="shared" si="48"/>
        <v/>
      </c>
      <c r="AD86" s="60" t="str">
        <f t="shared" si="49"/>
        <v/>
      </c>
      <c r="AE86" s="64" t="str">
        <f t="shared" si="50"/>
        <v/>
      </c>
      <c r="AF86" s="37">
        <f>Tides!H86</f>
        <v>0.26180555555555557</v>
      </c>
      <c r="AG86" s="37">
        <f>Tides!I86</f>
        <v>0.76111111111111107</v>
      </c>
    </row>
    <row r="87" spans="1:33" ht="19.95" customHeight="1" x14ac:dyDescent="0.25">
      <c r="A87" s="8" t="str">
        <f>Tides!A87</f>
        <v>Fri 18</v>
      </c>
      <c r="B87" s="9" t="str">
        <f>IF(ISNUMBER(TIMEVALUE(LEFT(Tides!B87,5))),TIMEVALUE(LEFT(Tides!B87,5)),"")</f>
        <v/>
      </c>
      <c r="C87" s="10" t="str">
        <f>IF(ISNUMBER(VALUE(LEFT(RIGHT(Tides!B87,6),4))),VALUE(LEFT(RIGHT(Tides!B87,6),4)),"")</f>
        <v/>
      </c>
      <c r="D87" s="9">
        <f>IF(ISNUMBER(TIMEVALUE(LEFT(Tides!C87,5))),TIMEVALUE(LEFT(Tides!C87,5)),"")</f>
        <v>0.14027777777777778</v>
      </c>
      <c r="E87" s="10">
        <f>COUNTIF(Tides!C87, "*PM*")</f>
        <v>0</v>
      </c>
      <c r="F87" s="59">
        <f>IF(ISNUMBER(TIMEVALUE(LEFT(Tides!C87,5))),TIMEVALUE(LEFT(Tides!C87,5)),"")</f>
        <v>0.14027777777777778</v>
      </c>
      <c r="G87" s="51">
        <f>IF(ISNUMBER(VALUE(LEFT(RIGHT(Tides!C87,6),4))),VALUE(LEFT(RIGHT(Tides!C87,6),4)),"")</f>
        <v>1.6</v>
      </c>
      <c r="H87" s="9">
        <f>IF(ISNUMBER(TIMEVALUE(LEFT(Tides!D87,5))),TIMEVALUE(LEFT(Tides!D87,5)),"")</f>
        <v>0.40069444444444446</v>
      </c>
      <c r="I87" s="10">
        <f>IF(ISNUMBER(VALUE(LEFT(RIGHT(Tides!D87,6),4))),VALUE(LEFT(RIGHT(Tides!D87,6),4)),"")</f>
        <v>3.4</v>
      </c>
      <c r="J87" s="9">
        <f>IF(ISNUMBER(TIMEVALUE(LEFT(Tides!E87,5))),TIMEVALUE(LEFT(Tides!E87,5)),"")</f>
        <v>0.16874999999999998</v>
      </c>
      <c r="K87" s="10">
        <f>COUNTIF(Tides!E87, "*PM*")</f>
        <v>1</v>
      </c>
      <c r="L87" s="59">
        <f t="shared" si="51"/>
        <v>0.66874999999999996</v>
      </c>
      <c r="M87" s="51">
        <f>IF(ISNUMBER(VALUE(LEFT(RIGHT(Tides!E87,6),4))),VALUE(LEFT(RIGHT(Tides!E87,6),4)),"")</f>
        <v>1.3</v>
      </c>
      <c r="N87" s="9">
        <f>IF(ISNUMBER(TIMEVALUE(LEFT(Tides!F87,5))),TIMEVALUE(LEFT(Tides!F87,5)),"")</f>
        <v>0.4375</v>
      </c>
      <c r="O87" s="9"/>
      <c r="P87" s="10">
        <f>IF(ISNUMBER(VALUE(LEFT(RIGHT(Tides!F87,6),4))),VALUE(LEFT(RIGHT(Tides!F87,6),4)),"")</f>
        <v>3.4</v>
      </c>
      <c r="R87" s="36" t="str">
        <f t="shared" si="42"/>
        <v>Fri 18</v>
      </c>
      <c r="S87" s="22" t="str">
        <f t="shared" si="43"/>
        <v>No Restriction</v>
      </c>
      <c r="T87" s="22">
        <f t="shared" si="45"/>
        <v>0</v>
      </c>
      <c r="U87" s="22" t="str">
        <f t="shared" si="44"/>
        <v>1.0 hour</v>
      </c>
      <c r="V87" s="22">
        <f t="shared" si="46"/>
        <v>4.1666666666666699E-2</v>
      </c>
      <c r="W87" s="22" t="str">
        <f>IF(ISTEXT(Tides!B87),Tides!B87,"")</f>
        <v/>
      </c>
      <c r="X87" s="22" t="str">
        <f>IF(ISTEXT(Tides!C87),Tides!C87,"")</f>
        <v>3:22 AM / 1.6 m</v>
      </c>
      <c r="Y87" s="22" t="str">
        <f>IF(ISTEXT(Tides!D87),Tides!D87,"")</f>
        <v>9:37 AM / 3.4 m</v>
      </c>
      <c r="Z87" s="22" t="str">
        <f>IF(ISTEXT(Tides!E87),Tides!E87,"")</f>
        <v>4:03 PM / 1.3 m</v>
      </c>
      <c r="AA87" s="22" t="str">
        <f>IF(ISTEXT(Tides!F87),Tides!F87,"")</f>
        <v>10:30 PM / 3.4 m</v>
      </c>
      <c r="AB87" s="60" t="str">
        <f t="shared" si="52"/>
        <v/>
      </c>
      <c r="AC87" s="61" t="str">
        <f t="shared" si="48"/>
        <v/>
      </c>
      <c r="AD87" s="60">
        <f t="shared" si="49"/>
        <v>0.62708333333333321</v>
      </c>
      <c r="AE87" s="64">
        <f t="shared" si="50"/>
        <v>0.7104166666666667</v>
      </c>
      <c r="AF87" s="37">
        <f>Tides!H87</f>
        <v>0.25972222222222224</v>
      </c>
      <c r="AG87" s="37">
        <f>Tides!I87</f>
        <v>0.76250000000000007</v>
      </c>
    </row>
    <row r="88" spans="1:33" ht="19.95" customHeight="1" x14ac:dyDescent="0.25">
      <c r="A88" s="8" t="str">
        <f>Tides!A88</f>
        <v>Sat 19</v>
      </c>
      <c r="B88" s="9" t="str">
        <f>IF(ISNUMBER(TIMEVALUE(LEFT(Tides!B88,5))),TIMEVALUE(LEFT(Tides!B88,5)),"")</f>
        <v/>
      </c>
      <c r="C88" s="10" t="str">
        <f>IF(ISNUMBER(VALUE(LEFT(RIGHT(Tides!B88,6),4))),VALUE(LEFT(RIGHT(Tides!B88,6),4)),"")</f>
        <v/>
      </c>
      <c r="D88" s="9">
        <f>IF(ISNUMBER(TIMEVALUE(LEFT(Tides!C88,5))),TIMEVALUE(LEFT(Tides!C88,5)),"")</f>
        <v>0.19027777777777777</v>
      </c>
      <c r="E88" s="10">
        <f>COUNTIF(Tides!C88, "*PM*")</f>
        <v>0</v>
      </c>
      <c r="F88" s="59">
        <f>IF(ISNUMBER(TIMEVALUE(LEFT(Tides!C88,5))),TIMEVALUE(LEFT(Tides!C88,5)),"")</f>
        <v>0.19027777777777777</v>
      </c>
      <c r="G88" s="51">
        <f>IF(ISNUMBER(VALUE(LEFT(RIGHT(Tides!C88,6),4))),VALUE(LEFT(RIGHT(Tides!C88,6),4)),"")</f>
        <v>1.5</v>
      </c>
      <c r="H88" s="9">
        <f>IF(ISNUMBER(TIMEVALUE(LEFT(Tides!D88,5))),TIMEVALUE(LEFT(Tides!D88,5)),"")</f>
        <v>0.44722222222222219</v>
      </c>
      <c r="I88" s="10">
        <f>IF(ISNUMBER(VALUE(LEFT(RIGHT(Tides!D88,6),4))),VALUE(LEFT(RIGHT(Tides!D88,6),4)),"")</f>
        <v>3.6</v>
      </c>
      <c r="J88" s="9">
        <f>IF(ISNUMBER(TIMEVALUE(LEFT(Tides!E88,5))),TIMEVALUE(LEFT(Tides!E88,5)),"")</f>
        <v>0.21180555555555555</v>
      </c>
      <c r="K88" s="10">
        <f>COUNTIF(Tides!E88, "*PM*")</f>
        <v>1</v>
      </c>
      <c r="L88" s="59">
        <f t="shared" si="51"/>
        <v>0.71180555555555558</v>
      </c>
      <c r="M88" s="51">
        <f>IF(ISNUMBER(VALUE(LEFT(RIGHT(Tides!E88,6),4))),VALUE(LEFT(RIGHT(Tides!E88,6),4)),"")</f>
        <v>1.1000000000000001</v>
      </c>
      <c r="N88" s="9">
        <f>IF(ISNUMBER(TIMEVALUE(LEFT(Tides!F88,5))),TIMEVALUE(LEFT(Tides!F88,5)),"")</f>
        <v>0.47916666666666669</v>
      </c>
      <c r="O88" s="9"/>
      <c r="P88" s="10">
        <f>IF(ISNUMBER(VALUE(LEFT(RIGHT(Tides!F88,6),4))),VALUE(LEFT(RIGHT(Tides!F88,6),4)),"")</f>
        <v>3.6</v>
      </c>
      <c r="R88" s="36" t="str">
        <f t="shared" si="42"/>
        <v>Sat 19</v>
      </c>
      <c r="S88" s="22" t="str">
        <f t="shared" si="43"/>
        <v>No Restriction</v>
      </c>
      <c r="T88" s="22">
        <f t="shared" si="45"/>
        <v>0</v>
      </c>
      <c r="U88" s="22" t="str">
        <f t="shared" si="44"/>
        <v>1.5 hour</v>
      </c>
      <c r="V88" s="22">
        <f t="shared" si="46"/>
        <v>6.25E-2</v>
      </c>
      <c r="W88" s="22" t="str">
        <f>IF(ISTEXT(Tides!B88),Tides!B88,"")</f>
        <v/>
      </c>
      <c r="X88" s="22" t="str">
        <f>IF(ISTEXT(Tides!C88),Tides!C88,"")</f>
        <v>4:34 AM / 1.5 m</v>
      </c>
      <c r="Y88" s="22" t="str">
        <f>IF(ISTEXT(Tides!D88),Tides!D88,"")</f>
        <v>10:44 AM / 3.6 m</v>
      </c>
      <c r="Z88" s="22" t="str">
        <f>IF(ISTEXT(Tides!E88),Tides!E88,"")</f>
        <v>5:05 PM / 1.1 m</v>
      </c>
      <c r="AA88" s="22" t="str">
        <f>IF(ISTEXT(Tides!F88),Tides!F88,"")</f>
        <v>11:30 PM / 3.6 m</v>
      </c>
      <c r="AB88" s="60" t="str">
        <f t="shared" si="52"/>
        <v/>
      </c>
      <c r="AC88" s="61" t="str">
        <f t="shared" si="48"/>
        <v/>
      </c>
      <c r="AD88" s="60">
        <f t="shared" si="49"/>
        <v>0.64930555555555558</v>
      </c>
      <c r="AE88" s="64">
        <f t="shared" si="50"/>
        <v>0.77430555555555558</v>
      </c>
      <c r="AF88" s="37">
        <f>Tides!H88</f>
        <v>0.25833333333333336</v>
      </c>
      <c r="AG88" s="37">
        <f>Tides!I88</f>
        <v>0.76388888888888884</v>
      </c>
    </row>
    <row r="89" spans="1:33" ht="19.95" customHeight="1" x14ac:dyDescent="0.25">
      <c r="A89" s="8" t="str">
        <f>Tides!A89</f>
        <v>Sun 20</v>
      </c>
      <c r="B89" s="9" t="str">
        <f>IF(ISNUMBER(TIMEVALUE(LEFT(Tides!B89,5))),TIMEVALUE(LEFT(Tides!B89,5)),"")</f>
        <v/>
      </c>
      <c r="C89" s="10" t="str">
        <f>IF(ISNUMBER(VALUE(LEFT(RIGHT(Tides!B89,6),4))),VALUE(LEFT(RIGHT(Tides!B89,6),4)),"")</f>
        <v/>
      </c>
      <c r="D89" s="9">
        <f>IF(ISNUMBER(TIMEVALUE(LEFT(Tides!C89,5))),TIMEVALUE(LEFT(Tides!C89,5)),"")</f>
        <v>0.22638888888888889</v>
      </c>
      <c r="E89" s="10">
        <f>COUNTIF(Tides!C89, "*PM*")</f>
        <v>0</v>
      </c>
      <c r="F89" s="59">
        <f>IF(ISNUMBER(TIMEVALUE(LEFT(Tides!C89,5))),TIMEVALUE(LEFT(Tides!C89,5)),"")</f>
        <v>0.22638888888888889</v>
      </c>
      <c r="G89" s="51">
        <f>IF(ISNUMBER(VALUE(LEFT(RIGHT(Tides!C89,6),4))),VALUE(LEFT(RIGHT(Tides!C89,6),4)),"")</f>
        <v>1.3</v>
      </c>
      <c r="H89" s="9">
        <f>IF(ISNUMBER(TIMEVALUE(LEFT(Tides!D89,5))),TIMEVALUE(LEFT(Tides!D89,5)),"")</f>
        <v>0.48402777777777778</v>
      </c>
      <c r="I89" s="10">
        <f>IF(ISNUMBER(VALUE(LEFT(RIGHT(Tides!D89,6),4))),VALUE(LEFT(RIGHT(Tides!D89,6),4)),"")</f>
        <v>3.8</v>
      </c>
      <c r="J89" s="9">
        <f>IF(ISNUMBER(TIMEVALUE(LEFT(Tides!E89,5))),TIMEVALUE(LEFT(Tides!E89,5)),"")</f>
        <v>0.24374999999999999</v>
      </c>
      <c r="K89" s="10">
        <f>COUNTIF(Tides!E89, "*PM*")</f>
        <v>1</v>
      </c>
      <c r="L89" s="59">
        <f t="shared" si="51"/>
        <v>0.74375000000000002</v>
      </c>
      <c r="M89" s="51">
        <f>IF(ISNUMBER(VALUE(LEFT(RIGHT(Tides!E89,6),4))),VALUE(LEFT(RIGHT(Tides!E89,6),4)),"")</f>
        <v>0.9</v>
      </c>
      <c r="N89" s="9" t="str">
        <f>IF(ISNUMBER(TIMEVALUE(LEFT(Tides!F89,5))),TIMEVALUE(LEFT(Tides!F89,5)),"")</f>
        <v/>
      </c>
      <c r="O89" s="9"/>
      <c r="P89" s="10" t="str">
        <f>IF(ISNUMBER(VALUE(LEFT(RIGHT(Tides!F89,6),4))),VALUE(LEFT(RIGHT(Tides!F89,6),4)),"")</f>
        <v/>
      </c>
      <c r="R89" s="36" t="str">
        <f t="shared" si="42"/>
        <v>Sun 20</v>
      </c>
      <c r="S89" s="22" t="str">
        <f t="shared" si="43"/>
        <v>1.0 hour</v>
      </c>
      <c r="T89" s="22">
        <f>IF(OR(G89&gt;1.3,ISNUMBER(G89)=FALSE),0,IF(G89&gt;1.2,0.0416666666666667,IF(G89&gt;0.5,0.0625,0.0833333333333333)))</f>
        <v>4.1666666666666699E-2</v>
      </c>
      <c r="U89" s="22" t="str">
        <f t="shared" si="44"/>
        <v>1.5 hour</v>
      </c>
      <c r="V89" s="22">
        <f t="shared" si="46"/>
        <v>6.25E-2</v>
      </c>
      <c r="W89" s="22" t="str">
        <f>IF(ISTEXT(Tides!B89),Tides!B89,"")</f>
        <v/>
      </c>
      <c r="X89" s="22" t="str">
        <f>IF(ISTEXT(Tides!C89),Tides!C89,"")</f>
        <v>5:26 AM / 1.3 m</v>
      </c>
      <c r="Y89" s="22" t="str">
        <f>IF(ISTEXT(Tides!D89),Tides!D89,"")</f>
        <v>11:37 AM / 3.8 m</v>
      </c>
      <c r="Z89" s="22" t="str">
        <f>IF(ISTEXT(Tides!E89),Tides!E89,"")</f>
        <v>5:51 PM / 0.9 m</v>
      </c>
      <c r="AA89" s="22" t="str">
        <f>IF(ISTEXT(Tides!F89),Tides!F89,"")</f>
        <v/>
      </c>
      <c r="AB89" s="60">
        <f t="shared" si="52"/>
        <v>0.18472222222222223</v>
      </c>
      <c r="AC89" s="61">
        <f t="shared" si="48"/>
        <v>0.2680555555555556</v>
      </c>
      <c r="AD89" s="60">
        <f t="shared" si="49"/>
        <v>0.68125000000000002</v>
      </c>
      <c r="AE89" s="64">
        <f t="shared" si="50"/>
        <v>0.80625000000000002</v>
      </c>
      <c r="AF89" s="37">
        <f>Tides!H89</f>
        <v>0.25625000000000003</v>
      </c>
      <c r="AG89" s="37">
        <f>Tides!I89</f>
        <v>0.76597222222222217</v>
      </c>
    </row>
    <row r="90" spans="1:33" ht="19.95" customHeight="1" x14ac:dyDescent="0.25">
      <c r="A90" s="8" t="str">
        <f>Tides!A90</f>
        <v>Mon 21</v>
      </c>
      <c r="B90" s="9">
        <f>IF(ISNUMBER(TIMEVALUE(LEFT(Tides!B90,5))),TIMEVALUE(LEFT(Tides!B90,5)),"")</f>
        <v>0.51041666666666663</v>
      </c>
      <c r="C90" s="10">
        <f>IF(ISNUMBER(VALUE(LEFT(RIGHT(Tides!B90,6),4))),VALUE(LEFT(RIGHT(Tides!B90,6),4)),"")</f>
        <v>3.7</v>
      </c>
      <c r="D90" s="9">
        <f>IF(ISNUMBER(TIMEVALUE(LEFT(Tides!C90,5))),TIMEVALUE(LEFT(Tides!C90,5)),"")</f>
        <v>0.25486111111111109</v>
      </c>
      <c r="E90" s="10">
        <f>COUNTIF(Tides!C90, "*PM*")</f>
        <v>0</v>
      </c>
      <c r="F90" s="59">
        <f>IF(ISNUMBER(TIMEVALUE(LEFT(Tides!C90,5))),TIMEVALUE(LEFT(Tides!C90,5)),"")</f>
        <v>0.25486111111111109</v>
      </c>
      <c r="G90" s="51">
        <f>IF(ISNUMBER(VALUE(LEFT(RIGHT(Tides!C90,6),4))),VALUE(LEFT(RIGHT(Tides!C90,6),4)),"")</f>
        <v>1.2</v>
      </c>
      <c r="H90" s="9">
        <f>IF(ISNUMBER(TIMEVALUE(LEFT(Tides!D90,5))),TIMEVALUE(LEFT(Tides!D90,5)),"")</f>
        <v>0.51388888888888895</v>
      </c>
      <c r="I90" s="10">
        <f>IF(ISNUMBER(VALUE(LEFT(RIGHT(Tides!D90,6),4))),VALUE(LEFT(RIGHT(Tides!D90,6),4)),"")</f>
        <v>3.9</v>
      </c>
      <c r="J90" s="9">
        <f>IF(ISNUMBER(TIMEVALUE(LEFT(Tides!E90,5))),TIMEVALUE(LEFT(Tides!E90,5)),"")</f>
        <v>0.27083333333333331</v>
      </c>
      <c r="K90" s="10">
        <f>COUNTIF(Tides!E90, "*PM*")</f>
        <v>1</v>
      </c>
      <c r="L90" s="59">
        <f t="shared" si="51"/>
        <v>0.77083333333333326</v>
      </c>
      <c r="M90" s="51">
        <f>IF(ISNUMBER(VALUE(LEFT(RIGHT(Tides!E90,6),4))),VALUE(LEFT(RIGHT(Tides!E90,6),4)),"")</f>
        <v>0.7</v>
      </c>
      <c r="N90" s="9" t="str">
        <f>IF(ISNUMBER(TIMEVALUE(LEFT(Tides!F90,5))),TIMEVALUE(LEFT(Tides!F90,5)),"")</f>
        <v/>
      </c>
      <c r="O90" s="9"/>
      <c r="P90" s="10" t="str">
        <f>IF(ISNUMBER(VALUE(LEFT(RIGHT(Tides!F90,6),4))),VALUE(LEFT(RIGHT(Tides!F90,6),4)),"")</f>
        <v/>
      </c>
      <c r="R90" s="36" t="str">
        <f t="shared" si="42"/>
        <v>Mon 21</v>
      </c>
      <c r="S90" s="22" t="str">
        <f t="shared" si="43"/>
        <v>1.5 hour</v>
      </c>
      <c r="T90" s="22">
        <f t="shared" ref="T90:T100" si="54">IF(OR(G90&gt;1.3,ISNUMBER(G90)=FALSE),0,IF(G90&gt;1.2,0.0416666666666667,IF(G90&gt;0.5,0.0625,0.0833333333333333)))</f>
        <v>6.25E-2</v>
      </c>
      <c r="U90" s="22" t="str">
        <f t="shared" si="44"/>
        <v>1.5 hour</v>
      </c>
      <c r="V90" s="22">
        <f t="shared" si="46"/>
        <v>6.25E-2</v>
      </c>
      <c r="W90" s="22" t="str">
        <f>IF(ISTEXT(Tides!B90),Tides!B90,"")</f>
        <v>12:15 AM / 3.7 m</v>
      </c>
      <c r="X90" s="22" t="str">
        <f>IF(ISTEXT(Tides!C90),Tides!C90,"")</f>
        <v>6:07 AM / 1.2 m</v>
      </c>
      <c r="Y90" s="22" t="str">
        <f>IF(ISTEXT(Tides!D90),Tides!D90,"")</f>
        <v>12:20 PM / 3.9 m</v>
      </c>
      <c r="Z90" s="22" t="str">
        <f>IF(ISTEXT(Tides!E90),Tides!E90,"")</f>
        <v>6:30 PM / 0.7 m</v>
      </c>
      <c r="AA90" s="22" t="str">
        <f>IF(ISTEXT(Tides!F90),Tides!F90,"")</f>
        <v/>
      </c>
      <c r="AB90" s="60">
        <f t="shared" si="52"/>
        <v>0.19236111111111109</v>
      </c>
      <c r="AC90" s="61">
        <f t="shared" si="48"/>
        <v>0.31736111111111109</v>
      </c>
      <c r="AD90" s="60">
        <f t="shared" si="49"/>
        <v>0.70833333333333326</v>
      </c>
      <c r="AE90" s="64">
        <f t="shared" si="50"/>
        <v>0.83333333333333326</v>
      </c>
      <c r="AF90" s="37">
        <f>Tides!H90</f>
        <v>0.25416666666666665</v>
      </c>
      <c r="AG90" s="37">
        <f>Tides!I90</f>
        <v>0.76736111111111116</v>
      </c>
    </row>
    <row r="91" spans="1:33" ht="19.95" customHeight="1" x14ac:dyDescent="0.25">
      <c r="A91" s="8" t="str">
        <f>Tides!A91</f>
        <v>Tue 22</v>
      </c>
      <c r="B91" s="9">
        <f>IF(ISNUMBER(TIMEVALUE(LEFT(Tides!B91,5))),TIMEVALUE(LEFT(Tides!B91,5)),"")</f>
        <v>0.53611111111111109</v>
      </c>
      <c r="C91" s="10">
        <f>IF(ISNUMBER(VALUE(LEFT(RIGHT(Tides!B91,6),4))),VALUE(LEFT(RIGHT(Tides!B91,6),4)),"")</f>
        <v>3.9</v>
      </c>
      <c r="D91" s="9">
        <f>IF(ISNUMBER(TIMEVALUE(LEFT(Tides!C91,5))),TIMEVALUE(LEFT(Tides!C91,5)),"")</f>
        <v>0.27916666666666667</v>
      </c>
      <c r="E91" s="10">
        <f>COUNTIF(Tides!C91, "*PM*")</f>
        <v>0</v>
      </c>
      <c r="F91" s="59">
        <f>IF(ISNUMBER(TIMEVALUE(LEFT(Tides!C91,5))),TIMEVALUE(LEFT(Tides!C91,5)),"")</f>
        <v>0.27916666666666667</v>
      </c>
      <c r="G91" s="51">
        <f>IF(ISNUMBER(VALUE(LEFT(RIGHT(Tides!C91,6),4))),VALUE(LEFT(RIGHT(Tides!C91,6),4)),"")</f>
        <v>1</v>
      </c>
      <c r="H91" s="9">
        <f>IF(ISNUMBER(TIMEVALUE(LEFT(Tides!D91,5))),TIMEVALUE(LEFT(Tides!D91,5)),"")</f>
        <v>0.5395833333333333</v>
      </c>
      <c r="I91" s="10">
        <f>IF(ISNUMBER(VALUE(LEFT(RIGHT(Tides!D91,6),4))),VALUE(LEFT(RIGHT(Tides!D91,6),4)),"")</f>
        <v>4.0999999999999996</v>
      </c>
      <c r="J91" s="9">
        <f>IF(ISNUMBER(TIMEVALUE(LEFT(Tides!E91,5))),TIMEVALUE(LEFT(Tides!E91,5)),"")</f>
        <v>0.29444444444444445</v>
      </c>
      <c r="K91" s="10">
        <f>COUNTIF(Tides!E91, "*PM*")</f>
        <v>1</v>
      </c>
      <c r="L91" s="59">
        <f t="shared" si="51"/>
        <v>0.79444444444444451</v>
      </c>
      <c r="M91" s="51">
        <f>IF(ISNUMBER(VALUE(LEFT(RIGHT(Tides!E91,6),4))),VALUE(LEFT(RIGHT(Tides!E91,6),4)),"")</f>
        <v>0.6</v>
      </c>
      <c r="N91" s="9" t="str">
        <f>IF(ISNUMBER(TIMEVALUE(LEFT(Tides!F91,5))),TIMEVALUE(LEFT(Tides!F91,5)),"")</f>
        <v/>
      </c>
      <c r="O91" s="9"/>
      <c r="P91" s="10" t="str">
        <f>IF(ISNUMBER(VALUE(LEFT(RIGHT(Tides!F91,6),4))),VALUE(LEFT(RIGHT(Tides!F91,6),4)),"")</f>
        <v/>
      </c>
      <c r="R91" s="36" t="str">
        <f t="shared" si="42"/>
        <v>Tue 22</v>
      </c>
      <c r="S91" s="22" t="str">
        <f t="shared" si="43"/>
        <v>1.5 hour</v>
      </c>
      <c r="T91" s="22">
        <f t="shared" si="54"/>
        <v>6.25E-2</v>
      </c>
      <c r="U91" s="22" t="str">
        <f t="shared" si="44"/>
        <v>1.5 hour</v>
      </c>
      <c r="V91" s="22">
        <f t="shared" si="46"/>
        <v>6.25E-2</v>
      </c>
      <c r="W91" s="22" t="str">
        <f>IF(ISTEXT(Tides!B91),Tides!B91,"")</f>
        <v>12:52 AM / 3.9 m</v>
      </c>
      <c r="X91" s="22" t="str">
        <f>IF(ISTEXT(Tides!C91),Tides!C91,"")</f>
        <v>6:42 AM / 1.0 m</v>
      </c>
      <c r="Y91" s="22" t="str">
        <f>IF(ISTEXT(Tides!D91),Tides!D91,"")</f>
        <v>12:57 PM / 4.1 m</v>
      </c>
      <c r="Z91" s="22" t="str">
        <f>IF(ISTEXT(Tides!E91),Tides!E91,"")</f>
        <v>7:04 PM / 0.6 m</v>
      </c>
      <c r="AA91" s="22" t="str">
        <f>IF(ISTEXT(Tides!F91),Tides!F91,"")</f>
        <v/>
      </c>
      <c r="AB91" s="60">
        <f t="shared" si="52"/>
        <v>0.21666666666666667</v>
      </c>
      <c r="AC91" s="61">
        <f t="shared" si="48"/>
        <v>0.34166666666666667</v>
      </c>
      <c r="AD91" s="60">
        <f t="shared" si="49"/>
        <v>0.73194444444444451</v>
      </c>
      <c r="AE91" s="64">
        <f t="shared" si="50"/>
        <v>0.85694444444444451</v>
      </c>
      <c r="AF91" s="37">
        <f>Tides!H91</f>
        <v>0.25277777777777777</v>
      </c>
      <c r="AG91" s="37">
        <f>Tides!I91</f>
        <v>0.76874999999999993</v>
      </c>
    </row>
    <row r="92" spans="1:33" ht="19.95" customHeight="1" x14ac:dyDescent="0.25">
      <c r="A92" s="8" t="str">
        <f>Tides!A92</f>
        <v>Wed 23</v>
      </c>
      <c r="B92" s="9">
        <f>IF(ISNUMBER(TIMEVALUE(LEFT(Tides!B92,5))),TIMEVALUE(LEFT(Tides!B92,5)),"")</f>
        <v>5.8333333333333327E-2</v>
      </c>
      <c r="C92" s="10">
        <f>IF(ISNUMBER(VALUE(LEFT(RIGHT(Tides!B92,6),4))),VALUE(LEFT(RIGHT(Tides!B92,6),4)),"")</f>
        <v>4</v>
      </c>
      <c r="D92" s="9">
        <f>IF(ISNUMBER(TIMEVALUE(LEFT(Tides!C92,5))),TIMEVALUE(LEFT(Tides!C92,5)),"")</f>
        <v>0.30208333333333331</v>
      </c>
      <c r="E92" s="10">
        <f>COUNTIF(Tides!C92, "*PM*")</f>
        <v>0</v>
      </c>
      <c r="F92" s="59">
        <f>IF(ISNUMBER(TIMEVALUE(LEFT(Tides!C92,5))),TIMEVALUE(LEFT(Tides!C92,5)),"")</f>
        <v>0.30208333333333331</v>
      </c>
      <c r="G92" s="51">
        <f>IF(ISNUMBER(VALUE(LEFT(RIGHT(Tides!C92,6),4))),VALUE(LEFT(RIGHT(Tides!C92,6),4)),"")</f>
        <v>0.9</v>
      </c>
      <c r="H92" s="9">
        <f>IF(ISNUMBER(TIMEVALUE(LEFT(Tides!D92,5))),TIMEVALUE(LEFT(Tides!D92,5)),"")</f>
        <v>6.25E-2</v>
      </c>
      <c r="I92" s="10">
        <f>IF(ISNUMBER(VALUE(LEFT(RIGHT(Tides!D92,6),4))),VALUE(LEFT(RIGHT(Tides!D92,6),4)),"")</f>
        <v>4.2</v>
      </c>
      <c r="J92" s="9">
        <f>IF(ISNUMBER(TIMEVALUE(LEFT(Tides!E92,5))),TIMEVALUE(LEFT(Tides!E92,5)),"")</f>
        <v>0.31666666666666665</v>
      </c>
      <c r="K92" s="10">
        <f>COUNTIF(Tides!E92, "*PM*")</f>
        <v>1</v>
      </c>
      <c r="L92" s="59">
        <f t="shared" si="51"/>
        <v>0.81666666666666665</v>
      </c>
      <c r="M92" s="51">
        <f>IF(ISNUMBER(VALUE(LEFT(RIGHT(Tides!E92,6),4))),VALUE(LEFT(RIGHT(Tides!E92,6),4)),"")</f>
        <v>0.6</v>
      </c>
      <c r="N92" s="9" t="str">
        <f>IF(ISNUMBER(TIMEVALUE(LEFT(Tides!F92,5))),TIMEVALUE(LEFT(Tides!F92,5)),"")</f>
        <v/>
      </c>
      <c r="O92" s="9"/>
      <c r="P92" s="10" t="str">
        <f>IF(ISNUMBER(VALUE(LEFT(RIGHT(Tides!F92,6),4))),VALUE(LEFT(RIGHT(Tides!F92,6),4)),"")</f>
        <v/>
      </c>
      <c r="R92" s="36" t="str">
        <f t="shared" si="42"/>
        <v>Wed 23</v>
      </c>
      <c r="S92" s="22" t="str">
        <f t="shared" si="43"/>
        <v>1.5 hour</v>
      </c>
      <c r="T92" s="22">
        <f t="shared" si="54"/>
        <v>6.25E-2</v>
      </c>
      <c r="U92" s="22" t="str">
        <f t="shared" si="44"/>
        <v>1.5 hour</v>
      </c>
      <c r="V92" s="22">
        <f t="shared" si="46"/>
        <v>6.25E-2</v>
      </c>
      <c r="W92" s="22" t="str">
        <f>IF(ISTEXT(Tides!B92),Tides!B92,"")</f>
        <v>1:24 AM / 4.0 m</v>
      </c>
      <c r="X92" s="22" t="str">
        <f>IF(ISTEXT(Tides!C92),Tides!C92,"")</f>
        <v>7:15 AM / 0.9 m</v>
      </c>
      <c r="Y92" s="22" t="str">
        <f>IF(ISTEXT(Tides!D92),Tides!D92,"")</f>
        <v>1:30 PM / 4.2 m</v>
      </c>
      <c r="Z92" s="22" t="str">
        <f>IF(ISTEXT(Tides!E92),Tides!E92,"")</f>
        <v>7:36 PM / 0.6 m</v>
      </c>
      <c r="AA92" s="22" t="str">
        <f>IF(ISTEXT(Tides!F92),Tides!F92,"")</f>
        <v/>
      </c>
      <c r="AB92" s="60">
        <f t="shared" ref="AB92:AB93" si="55">IF(T92&gt;0,F92-T92,"")</f>
        <v>0.23958333333333331</v>
      </c>
      <c r="AC92" s="61">
        <f t="shared" si="48"/>
        <v>0.36458333333333331</v>
      </c>
      <c r="AD92" s="60">
        <f t="shared" si="49"/>
        <v>0.75416666666666665</v>
      </c>
      <c r="AE92" s="64">
        <f t="shared" si="50"/>
        <v>0.87916666666666665</v>
      </c>
      <c r="AF92" s="37">
        <f>Tides!H92</f>
        <v>0.25069444444444444</v>
      </c>
      <c r="AG92" s="37">
        <f>Tides!I92</f>
        <v>0.77013888888888893</v>
      </c>
    </row>
    <row r="93" spans="1:33" ht="19.95" customHeight="1" x14ac:dyDescent="0.25">
      <c r="A93" s="8" t="str">
        <f>Tides!A93</f>
        <v>Thu 24</v>
      </c>
      <c r="B93" s="9">
        <f>IF(ISNUMBER(TIMEVALUE(LEFT(Tides!B93,5))),TIMEVALUE(LEFT(Tides!B93,5)),"")</f>
        <v>7.9166666666666663E-2</v>
      </c>
      <c r="C93" s="10">
        <f>IF(ISNUMBER(VALUE(LEFT(RIGHT(Tides!B93,6),4))),VALUE(LEFT(RIGHT(Tides!B93,6),4)),"")</f>
        <v>4</v>
      </c>
      <c r="D93" s="9">
        <f>IF(ISNUMBER(TIMEVALUE(LEFT(Tides!C93,5))),TIMEVALUE(LEFT(Tides!C93,5)),"")</f>
        <v>0.32361111111111113</v>
      </c>
      <c r="E93" s="10">
        <f>COUNTIF(Tides!C93, "*PM*")</f>
        <v>0</v>
      </c>
      <c r="F93" s="59">
        <f>IF(ISNUMBER(TIMEVALUE(LEFT(Tides!C93,5))),TIMEVALUE(LEFT(Tides!C93,5)),"")</f>
        <v>0.32361111111111113</v>
      </c>
      <c r="G93" s="51">
        <f>IF(ISNUMBER(VALUE(LEFT(RIGHT(Tides!C93,6),4))),VALUE(LEFT(RIGHT(Tides!C93,6),4)),"")</f>
        <v>0.8</v>
      </c>
      <c r="H93" s="9">
        <f>IF(ISNUMBER(TIMEVALUE(LEFT(Tides!D93,5))),TIMEVALUE(LEFT(Tides!D93,5)),"")</f>
        <v>8.4027777777777771E-2</v>
      </c>
      <c r="I93" s="10">
        <f>IF(ISNUMBER(VALUE(LEFT(RIGHT(Tides!D93,6),4))),VALUE(LEFT(RIGHT(Tides!D93,6),4)),"")</f>
        <v>4.2</v>
      </c>
      <c r="J93" s="9">
        <f>IF(ISNUMBER(TIMEVALUE(LEFT(Tides!E93,5))),TIMEVALUE(LEFT(Tides!E93,5)),"")</f>
        <v>0.33819444444444446</v>
      </c>
      <c r="K93" s="10">
        <f>COUNTIF(Tides!E93, "*PM*")</f>
        <v>1</v>
      </c>
      <c r="L93" s="59">
        <f t="shared" si="51"/>
        <v>0.83819444444444446</v>
      </c>
      <c r="M93" s="51">
        <f>IF(ISNUMBER(VALUE(LEFT(RIGHT(Tides!E93,6),4))),VALUE(LEFT(RIGHT(Tides!E93,6),4)),"")</f>
        <v>0.6</v>
      </c>
      <c r="N93" s="9" t="str">
        <f>IF(ISNUMBER(TIMEVALUE(LEFT(Tides!F93,5))),TIMEVALUE(LEFT(Tides!F93,5)),"")</f>
        <v/>
      </c>
      <c r="O93" s="9"/>
      <c r="P93" s="10" t="str">
        <f>IF(ISNUMBER(VALUE(LEFT(RIGHT(Tides!F93,6),4))),VALUE(LEFT(RIGHT(Tides!F93,6),4)),"")</f>
        <v/>
      </c>
      <c r="R93" s="36" t="str">
        <f t="shared" si="42"/>
        <v>Thu 24</v>
      </c>
      <c r="S93" s="22" t="str">
        <f t="shared" si="43"/>
        <v>1.5 hour</v>
      </c>
      <c r="T93" s="22">
        <f t="shared" si="54"/>
        <v>6.25E-2</v>
      </c>
      <c r="U93" s="22" t="str">
        <f t="shared" si="44"/>
        <v>1.5 hour</v>
      </c>
      <c r="V93" s="22">
        <f t="shared" si="46"/>
        <v>6.25E-2</v>
      </c>
      <c r="W93" s="22" t="str">
        <f>IF(ISTEXT(Tides!B93),Tides!B93,"")</f>
        <v>1:54 AM / 4.0 m</v>
      </c>
      <c r="X93" s="22" t="str">
        <f>IF(ISTEXT(Tides!C93),Tides!C93,"")</f>
        <v>7:46 AM / 0.8 m</v>
      </c>
      <c r="Y93" s="22" t="str">
        <f>IF(ISTEXT(Tides!D93),Tides!D93,"")</f>
        <v>2:01 PM / 4.2 m</v>
      </c>
      <c r="Z93" s="22" t="str">
        <f>IF(ISTEXT(Tides!E93),Tides!E93,"")</f>
        <v>8:07 PM / 0.6 m</v>
      </c>
      <c r="AA93" s="22" t="str">
        <f>IF(ISTEXT(Tides!F93),Tides!F93,"")</f>
        <v/>
      </c>
      <c r="AB93" s="60">
        <f t="shared" si="55"/>
        <v>0.26111111111111113</v>
      </c>
      <c r="AC93" s="61">
        <f t="shared" si="48"/>
        <v>0.38611111111111113</v>
      </c>
      <c r="AD93" s="60">
        <f t="shared" si="49"/>
        <v>0.77569444444444446</v>
      </c>
      <c r="AE93" s="64">
        <f t="shared" si="50"/>
        <v>0.90069444444444446</v>
      </c>
      <c r="AF93" s="37">
        <f>Tides!H93</f>
        <v>0.24861111111111112</v>
      </c>
      <c r="AG93" s="37">
        <f>Tides!I93</f>
        <v>0.7715277777777777</v>
      </c>
    </row>
    <row r="94" spans="1:33" ht="19.95" customHeight="1" x14ac:dyDescent="0.25">
      <c r="A94" s="8" t="str">
        <f>Tides!A94</f>
        <v>Fri 25</v>
      </c>
      <c r="B94" s="9">
        <f>IF(ISNUMBER(TIMEVALUE(LEFT(Tides!B94,5))),TIMEVALUE(LEFT(Tides!B94,5)),"")</f>
        <v>9.930555555555555E-2</v>
      </c>
      <c r="C94" s="10">
        <f>IF(ISNUMBER(VALUE(LEFT(RIGHT(Tides!B94,6),4))),VALUE(LEFT(RIGHT(Tides!B94,6),4)),"")</f>
        <v>4</v>
      </c>
      <c r="D94" s="9">
        <f>IF(ISNUMBER(TIMEVALUE(LEFT(Tides!C94,5))),TIMEVALUE(LEFT(Tides!C94,5)),"")</f>
        <v>0.34513888888888888</v>
      </c>
      <c r="E94" s="10">
        <f>COUNTIF(Tides!C94, "*PM*")</f>
        <v>0</v>
      </c>
      <c r="F94" s="59">
        <f>IF(ISNUMBER(TIMEVALUE(LEFT(Tides!C94,5))),TIMEVALUE(LEFT(Tides!C94,5)),"")</f>
        <v>0.34513888888888888</v>
      </c>
      <c r="G94" s="51">
        <f>IF(ISNUMBER(VALUE(LEFT(RIGHT(Tides!C94,6),4))),VALUE(LEFT(RIGHT(Tides!C94,6),4)),"")</f>
        <v>0.7</v>
      </c>
      <c r="H94" s="9">
        <f>IF(ISNUMBER(TIMEVALUE(LEFT(Tides!D94,5))),TIMEVALUE(LEFT(Tides!D94,5)),"")</f>
        <v>0.10555555555555556</v>
      </c>
      <c r="I94" s="10">
        <f>IF(ISNUMBER(VALUE(LEFT(RIGHT(Tides!D94,6),4))),VALUE(LEFT(RIGHT(Tides!D94,6),4)),"")</f>
        <v>4.0999999999999996</v>
      </c>
      <c r="J94" s="9">
        <f>IF(ISNUMBER(TIMEVALUE(LEFT(Tides!E94,5))),TIMEVALUE(LEFT(Tides!E94,5)),"")</f>
        <v>0.35902777777777778</v>
      </c>
      <c r="K94" s="10">
        <f>COUNTIF(Tides!E94, "*PM*")</f>
        <v>1</v>
      </c>
      <c r="L94" s="59">
        <f t="shared" si="51"/>
        <v>0.85902777777777772</v>
      </c>
      <c r="M94" s="51">
        <f>IF(ISNUMBER(VALUE(LEFT(RIGHT(Tides!E94,6),4))),VALUE(LEFT(RIGHT(Tides!E94,6),4)),"")</f>
        <v>0.6</v>
      </c>
      <c r="N94" s="9" t="str">
        <f>IF(ISNUMBER(TIMEVALUE(LEFT(Tides!F94,5))),TIMEVALUE(LEFT(Tides!F94,5)),"")</f>
        <v/>
      </c>
      <c r="O94" s="9"/>
      <c r="P94" s="10" t="str">
        <f>IF(ISNUMBER(VALUE(LEFT(RIGHT(Tides!F94,6),4))),VALUE(LEFT(RIGHT(Tides!F94,6),4)),"")</f>
        <v/>
      </c>
      <c r="R94" s="36" t="str">
        <f t="shared" si="42"/>
        <v>Fri 25</v>
      </c>
      <c r="S94" s="22" t="str">
        <f t="shared" si="43"/>
        <v>1.5 hour</v>
      </c>
      <c r="T94" s="22">
        <f t="shared" si="54"/>
        <v>6.25E-2</v>
      </c>
      <c r="U94" s="22" t="str">
        <f t="shared" si="44"/>
        <v>1.5 hour</v>
      </c>
      <c r="V94" s="22">
        <f t="shared" si="46"/>
        <v>6.25E-2</v>
      </c>
      <c r="W94" s="22" t="str">
        <f>IF(ISTEXT(Tides!B94),Tides!B94,"")</f>
        <v>2:23 AM / 4.0 m</v>
      </c>
      <c r="X94" s="22" t="str">
        <f>IF(ISTEXT(Tides!C94),Tides!C94,"")</f>
        <v>8:17 AM / 0.7 m</v>
      </c>
      <c r="Y94" s="22" t="str">
        <f>IF(ISTEXT(Tides!D94),Tides!D94,"")</f>
        <v>2:32 PM / 4.1 m</v>
      </c>
      <c r="Z94" s="22" t="str">
        <f>IF(ISTEXT(Tides!E94),Tides!E94,"")</f>
        <v>8:37 PM / 0.6 m</v>
      </c>
      <c r="AA94" s="22" t="str">
        <f>IF(ISTEXT(Tides!F94),Tides!F94,"")</f>
        <v/>
      </c>
      <c r="AB94" s="60">
        <f t="shared" si="52"/>
        <v>0.28263888888888888</v>
      </c>
      <c r="AC94" s="61">
        <f t="shared" si="48"/>
        <v>0.40763888888888888</v>
      </c>
      <c r="AD94" s="60">
        <f t="shared" si="49"/>
        <v>0.79652777777777772</v>
      </c>
      <c r="AE94" s="64">
        <f t="shared" si="50"/>
        <v>0.92152777777777772</v>
      </c>
      <c r="AF94" s="37">
        <f>Tides!H94</f>
        <v>0.24652777777777779</v>
      </c>
      <c r="AG94" s="37">
        <f>Tides!I94</f>
        <v>0.7729166666666667</v>
      </c>
    </row>
    <row r="95" spans="1:33" ht="19.95" customHeight="1" x14ac:dyDescent="0.25">
      <c r="A95" s="8" t="str">
        <f>Tides!A95</f>
        <v>Sat 26</v>
      </c>
      <c r="B95" s="9">
        <f>IF(ISNUMBER(TIMEVALUE(LEFT(Tides!B95,5))),TIMEVALUE(LEFT(Tides!B95,5)),"")</f>
        <v>0.11944444444444445</v>
      </c>
      <c r="C95" s="10">
        <f>IF(ISNUMBER(VALUE(LEFT(RIGHT(Tides!B95,6),4))),VALUE(LEFT(RIGHT(Tides!B95,6),4)),"")</f>
        <v>4</v>
      </c>
      <c r="D95" s="9">
        <f>IF(ISNUMBER(TIMEVALUE(LEFT(Tides!C95,5))),TIMEVALUE(LEFT(Tides!C95,5)),"")</f>
        <v>0.3659722222222222</v>
      </c>
      <c r="E95" s="10">
        <f>COUNTIF(Tides!C95, "*PM*")</f>
        <v>0</v>
      </c>
      <c r="F95" s="59">
        <f>IF(ISNUMBER(TIMEVALUE(LEFT(Tides!C95,5))),TIMEVALUE(LEFT(Tides!C95,5)),"")</f>
        <v>0.3659722222222222</v>
      </c>
      <c r="G95" s="51">
        <f>IF(ISNUMBER(VALUE(LEFT(RIGHT(Tides!C95,6),4))),VALUE(LEFT(RIGHT(Tides!C95,6),4)),"")</f>
        <v>0.8</v>
      </c>
      <c r="H95" s="9">
        <f>IF(ISNUMBER(TIMEVALUE(LEFT(Tides!D95,5))),TIMEVALUE(LEFT(Tides!D95,5)),"")</f>
        <v>0.12708333333333333</v>
      </c>
      <c r="I95" s="10">
        <f>IF(ISNUMBER(VALUE(LEFT(RIGHT(Tides!D95,6),4))),VALUE(LEFT(RIGHT(Tides!D95,6),4)),"")</f>
        <v>4.0999999999999996</v>
      </c>
      <c r="J95" s="9">
        <f>IF(ISNUMBER(TIMEVALUE(LEFT(Tides!E95,5))),TIMEVALUE(LEFT(Tides!E95,5)),"")</f>
        <v>0.37986111111111115</v>
      </c>
      <c r="K95" s="10">
        <f>COUNTIF(Tides!E95, "*PM*")</f>
        <v>1</v>
      </c>
      <c r="L95" s="59">
        <f t="shared" si="51"/>
        <v>0.8798611111111112</v>
      </c>
      <c r="M95" s="51">
        <f>IF(ISNUMBER(VALUE(LEFT(RIGHT(Tides!E95,6),4))),VALUE(LEFT(RIGHT(Tides!E95,6),4)),"")</f>
        <v>0.7</v>
      </c>
      <c r="N95" s="9" t="str">
        <f>IF(ISNUMBER(TIMEVALUE(LEFT(Tides!F95,5))),TIMEVALUE(LEFT(Tides!F95,5)),"")</f>
        <v/>
      </c>
      <c r="O95" s="9"/>
      <c r="P95" s="10" t="str">
        <f>IF(ISNUMBER(VALUE(LEFT(RIGHT(Tides!F95,6),4))),VALUE(LEFT(RIGHT(Tides!F95,6),4)),"")</f>
        <v/>
      </c>
      <c r="R95" s="36" t="str">
        <f t="shared" si="42"/>
        <v>Sat 26</v>
      </c>
      <c r="S95" s="22" t="str">
        <f t="shared" si="43"/>
        <v>1.5 hour</v>
      </c>
      <c r="T95" s="22">
        <f t="shared" si="54"/>
        <v>6.25E-2</v>
      </c>
      <c r="U95" s="22" t="str">
        <f t="shared" si="44"/>
        <v>1.5 hour</v>
      </c>
      <c r="V95" s="22">
        <f t="shared" si="46"/>
        <v>6.25E-2</v>
      </c>
      <c r="W95" s="22" t="str">
        <f>IF(ISTEXT(Tides!B95),Tides!B95,"")</f>
        <v>2:52 AM / 4.0 m</v>
      </c>
      <c r="X95" s="22" t="str">
        <f>IF(ISTEXT(Tides!C95),Tides!C95,"")</f>
        <v>8:47 AM / 0.8 m</v>
      </c>
      <c r="Y95" s="22" t="str">
        <f>IF(ISTEXT(Tides!D95),Tides!D95,"")</f>
        <v>3:03 PM / 4.1 m</v>
      </c>
      <c r="Z95" s="22" t="str">
        <f>IF(ISTEXT(Tides!E95),Tides!E95,"")</f>
        <v>9:07 PM / 0.7 m</v>
      </c>
      <c r="AA95" s="22" t="str">
        <f>IF(ISTEXT(Tides!F95),Tides!F95,"")</f>
        <v/>
      </c>
      <c r="AB95" s="60">
        <f t="shared" si="52"/>
        <v>0.3034722222222222</v>
      </c>
      <c r="AC95" s="61">
        <f t="shared" si="48"/>
        <v>0.4284722222222222</v>
      </c>
      <c r="AD95" s="60">
        <f t="shared" si="49"/>
        <v>0.8173611111111112</v>
      </c>
      <c r="AE95" s="64">
        <f t="shared" si="50"/>
        <v>0.9423611111111112</v>
      </c>
      <c r="AF95" s="37">
        <f>Tides!H95</f>
        <v>0.24444444444444446</v>
      </c>
      <c r="AG95" s="37">
        <f>Tides!I95</f>
        <v>0.77430555555555547</v>
      </c>
    </row>
    <row r="96" spans="1:33" ht="19.95" customHeight="1" x14ac:dyDescent="0.25">
      <c r="A96" s="8" t="str">
        <f>Tides!A96</f>
        <v>Sun 27</v>
      </c>
      <c r="B96" s="9">
        <f>IF(ISNUMBER(TIMEVALUE(LEFT(Tides!B96,5))),TIMEVALUE(LEFT(Tides!B96,5)),"")</f>
        <v>0.18124999999999999</v>
      </c>
      <c r="C96" s="10">
        <f>IF(ISNUMBER(VALUE(LEFT(RIGHT(Tides!B96,6),4))),VALUE(LEFT(RIGHT(Tides!B96,6),4)),"")</f>
        <v>3.9</v>
      </c>
      <c r="D96" s="9">
        <f>IF(ISNUMBER(TIMEVALUE(LEFT(Tides!C96,5))),TIMEVALUE(LEFT(Tides!C96,5)),"")</f>
        <v>0.42986111111111108</v>
      </c>
      <c r="E96" s="10">
        <f>COUNTIF(Tides!C96, "*PM*")</f>
        <v>0</v>
      </c>
      <c r="F96" s="59">
        <f>IF(ISNUMBER(TIMEVALUE(LEFT(Tides!C96,5))),TIMEVALUE(LEFT(Tides!C96,5)),"")</f>
        <v>0.42986111111111108</v>
      </c>
      <c r="G96" s="51">
        <f>IF(ISNUMBER(VALUE(LEFT(RIGHT(Tides!C96,6),4))),VALUE(LEFT(RIGHT(Tides!C96,6),4)),"")</f>
        <v>0.9</v>
      </c>
      <c r="H96" s="9">
        <f>IF(ISNUMBER(TIMEVALUE(LEFT(Tides!D96,5))),TIMEVALUE(LEFT(Tides!D96,5)),"")</f>
        <v>0.19027777777777777</v>
      </c>
      <c r="I96" s="10">
        <f>IF(ISNUMBER(VALUE(LEFT(RIGHT(Tides!D96,6),4))),VALUE(LEFT(RIGHT(Tides!D96,6),4)),"")</f>
        <v>3.9</v>
      </c>
      <c r="J96" s="9">
        <f>IF(ISNUMBER(TIMEVALUE(LEFT(Tides!E96,5))),TIMEVALUE(LEFT(Tides!E96,5)),"")</f>
        <v>0.44305555555555554</v>
      </c>
      <c r="K96" s="10">
        <f>COUNTIF(Tides!E96, "*PM*")</f>
        <v>1</v>
      </c>
      <c r="L96" s="59">
        <f t="shared" si="51"/>
        <v>0.94305555555555554</v>
      </c>
      <c r="M96" s="51">
        <f>IF(ISNUMBER(VALUE(LEFT(RIGHT(Tides!E96,6),4))),VALUE(LEFT(RIGHT(Tides!E96,6),4)),"")</f>
        <v>0.9</v>
      </c>
      <c r="N96" s="9" t="str">
        <f>IF(ISNUMBER(TIMEVALUE(LEFT(Tides!F96,5))),TIMEVALUE(LEFT(Tides!F96,5)),"")</f>
        <v/>
      </c>
      <c r="O96" s="9"/>
      <c r="P96" s="10" t="str">
        <f>IF(ISNUMBER(VALUE(LEFT(RIGHT(Tides!F96,6),4))),VALUE(LEFT(RIGHT(Tides!F96,6),4)),"")</f>
        <v/>
      </c>
      <c r="R96" s="36" t="str">
        <f t="shared" si="42"/>
        <v>Sun 27</v>
      </c>
      <c r="S96" s="22" t="str">
        <f t="shared" si="43"/>
        <v>1.5 hour</v>
      </c>
      <c r="T96" s="22">
        <f t="shared" si="54"/>
        <v>6.25E-2</v>
      </c>
      <c r="U96" s="22" t="str">
        <f t="shared" si="44"/>
        <v>1.5 hour</v>
      </c>
      <c r="V96" s="22">
        <f t="shared" si="46"/>
        <v>6.25E-2</v>
      </c>
      <c r="W96" s="22" t="str">
        <f>IF(ISTEXT(Tides!B96),Tides!B96,"")</f>
        <v>4:21 AM / 3.9 m</v>
      </c>
      <c r="X96" s="22" t="str">
        <f>IF(ISTEXT(Tides!C96),Tides!C96,"")</f>
        <v>10:19 AM / 0.9 m</v>
      </c>
      <c r="Y96" s="22" t="str">
        <f>IF(ISTEXT(Tides!D96),Tides!D96,"")</f>
        <v>4:34 PM / 3.9 m</v>
      </c>
      <c r="Z96" s="22" t="str">
        <f>IF(ISTEXT(Tides!E96),Tides!E96,"")</f>
        <v>10:38 PM / 0.9 m</v>
      </c>
      <c r="AA96" s="22" t="str">
        <f>IF(ISTEXT(Tides!F96),Tides!F96,"")</f>
        <v/>
      </c>
      <c r="AB96" s="60">
        <f t="shared" si="52"/>
        <v>0.36736111111111108</v>
      </c>
      <c r="AC96" s="61">
        <f t="shared" si="48"/>
        <v>0.49236111111111108</v>
      </c>
      <c r="AD96" s="60">
        <f t="shared" si="49"/>
        <v>0.88055555555555554</v>
      </c>
      <c r="AE96" s="64">
        <f t="shared" si="50"/>
        <v>1.0055555555555555</v>
      </c>
      <c r="AF96" s="37">
        <f>Tides!H96</f>
        <v>0.28472222222222221</v>
      </c>
      <c r="AG96" s="37">
        <f>Tides!I96</f>
        <v>0.81805555555555554</v>
      </c>
    </row>
    <row r="97" spans="1:33" ht="19.95" customHeight="1" x14ac:dyDescent="0.25">
      <c r="A97" s="8" t="str">
        <f>Tides!A97</f>
        <v>Mon 28</v>
      </c>
      <c r="B97" s="9">
        <f>IF(ISNUMBER(TIMEVALUE(LEFT(Tides!B97,5))),TIMEVALUE(LEFT(Tides!B97,5)),"")</f>
        <v>0.20277777777777781</v>
      </c>
      <c r="C97" s="10">
        <f>IF(ISNUMBER(VALUE(LEFT(RIGHT(Tides!B97,6),4))),VALUE(LEFT(RIGHT(Tides!B97,6),4)),"")</f>
        <v>3.8</v>
      </c>
      <c r="D97" s="9">
        <f>IF(ISNUMBER(TIMEVALUE(LEFT(Tides!C97,5))),TIMEVALUE(LEFT(Tides!C97,5)),"")</f>
        <v>0.45208333333333334</v>
      </c>
      <c r="E97" s="10">
        <f>COUNTIF(Tides!C97, "*PM*")</f>
        <v>0</v>
      </c>
      <c r="F97" s="59">
        <f>IF(ISNUMBER(TIMEVALUE(LEFT(Tides!C97,5))),TIMEVALUE(LEFT(Tides!C97,5)),"")</f>
        <v>0.45208333333333334</v>
      </c>
      <c r="G97" s="51">
        <f>IF(ISNUMBER(VALUE(LEFT(RIGHT(Tides!C97,6),4))),VALUE(LEFT(RIGHT(Tides!C97,6),4)),"")</f>
        <v>1</v>
      </c>
      <c r="H97" s="9">
        <f>IF(ISNUMBER(TIMEVALUE(LEFT(Tides!D97,5))),TIMEVALUE(LEFT(Tides!D97,5)),"")</f>
        <v>0.21388888888888891</v>
      </c>
      <c r="I97" s="10">
        <f>IF(ISNUMBER(VALUE(LEFT(RIGHT(Tides!D97,6),4))),VALUE(LEFT(RIGHT(Tides!D97,6),4)),"")</f>
        <v>3.7</v>
      </c>
      <c r="J97" s="9">
        <f>IF(ISNUMBER(TIMEVALUE(LEFT(Tides!E97,5))),TIMEVALUE(LEFT(Tides!E97,5)),"")</f>
        <v>0.46597222222222223</v>
      </c>
      <c r="K97" s="10">
        <f>COUNTIF(Tides!E97, "*PM*")</f>
        <v>1</v>
      </c>
      <c r="L97" s="59">
        <f t="shared" si="51"/>
        <v>0.96597222222222223</v>
      </c>
      <c r="M97" s="51">
        <f>IF(ISNUMBER(VALUE(LEFT(RIGHT(Tides!E97,6),4))),VALUE(LEFT(RIGHT(Tides!E97,6),4)),"")</f>
        <v>1.1000000000000001</v>
      </c>
      <c r="N97" s="9" t="str">
        <f>IF(ISNUMBER(TIMEVALUE(LEFT(Tides!F97,5))),TIMEVALUE(LEFT(Tides!F97,5)),"")</f>
        <v/>
      </c>
      <c r="O97" s="9"/>
      <c r="P97" s="10" t="str">
        <f>IF(ISNUMBER(VALUE(LEFT(RIGHT(Tides!F97,6),4))),VALUE(LEFT(RIGHT(Tides!F97,6),4)),"")</f>
        <v/>
      </c>
      <c r="R97" s="36" t="str">
        <f t="shared" si="42"/>
        <v>Mon 28</v>
      </c>
      <c r="S97" s="22" t="str">
        <f t="shared" si="43"/>
        <v>1.5 hour</v>
      </c>
      <c r="T97" s="22">
        <f t="shared" si="54"/>
        <v>6.25E-2</v>
      </c>
      <c r="U97" s="22" t="str">
        <f t="shared" si="44"/>
        <v>1.5 hour</v>
      </c>
      <c r="V97" s="22">
        <f t="shared" si="46"/>
        <v>6.25E-2</v>
      </c>
      <c r="W97" s="22" t="str">
        <f>IF(ISTEXT(Tides!B97),Tides!B97,"")</f>
        <v>4:52 AM / 3.8 m</v>
      </c>
      <c r="X97" s="22" t="str">
        <f>IF(ISTEXT(Tides!C97),Tides!C97,"")</f>
        <v>10:51 AM / 1.0 m</v>
      </c>
      <c r="Y97" s="22" t="str">
        <f>IF(ISTEXT(Tides!D97),Tides!D97,"")</f>
        <v>5:08 PM / 3.7 m</v>
      </c>
      <c r="Z97" s="22" t="str">
        <f>IF(ISTEXT(Tides!E97),Tides!E97,"")</f>
        <v>11:11 PM / 1.1 m</v>
      </c>
      <c r="AA97" s="22" t="str">
        <f>IF(ISTEXT(Tides!F97),Tides!F97,"")</f>
        <v/>
      </c>
      <c r="AB97" s="60">
        <f t="shared" si="52"/>
        <v>0.38958333333333334</v>
      </c>
      <c r="AC97" s="61">
        <f t="shared" si="48"/>
        <v>0.51458333333333339</v>
      </c>
      <c r="AD97" s="60">
        <f t="shared" si="49"/>
        <v>0.90347222222222223</v>
      </c>
      <c r="AE97" s="64">
        <f t="shared" si="50"/>
        <v>1.0284722222222222</v>
      </c>
      <c r="AF97" s="37">
        <f>Tides!H97</f>
        <v>0.28263888888888888</v>
      </c>
      <c r="AG97" s="37">
        <f>Tides!I97</f>
        <v>0.81944444444444453</v>
      </c>
    </row>
    <row r="98" spans="1:33" ht="19.95" customHeight="1" x14ac:dyDescent="0.25">
      <c r="A98" s="8" t="str">
        <f>Tides!A98</f>
        <v>Tue 29</v>
      </c>
      <c r="B98" s="9">
        <f>IF(ISNUMBER(TIMEVALUE(LEFT(Tides!B98,5))),TIMEVALUE(LEFT(Tides!B98,5)),"")</f>
        <v>0.22708333333333333</v>
      </c>
      <c r="C98" s="10">
        <f>IF(ISNUMBER(VALUE(LEFT(RIGHT(Tides!B98,6),4))),VALUE(LEFT(RIGHT(Tides!B98,6),4)),"")</f>
        <v>3.6</v>
      </c>
      <c r="D98" s="9">
        <f>IF(ISNUMBER(TIMEVALUE(LEFT(Tides!C98,5))),TIMEVALUE(LEFT(Tides!C98,5)),"")</f>
        <v>0.4770833333333333</v>
      </c>
      <c r="E98" s="10">
        <f>COUNTIF(Tides!C98, "*PM*")</f>
        <v>0</v>
      </c>
      <c r="F98" s="59">
        <f>IF(ISNUMBER(TIMEVALUE(LEFT(Tides!C98,5))),TIMEVALUE(LEFT(Tides!C98,5)),"")</f>
        <v>0.4770833333333333</v>
      </c>
      <c r="G98" s="51">
        <f>IF(ISNUMBER(VALUE(LEFT(RIGHT(Tides!C98,6),4))),VALUE(LEFT(RIGHT(Tides!C98,6),4)),"")</f>
        <v>1.2</v>
      </c>
      <c r="H98" s="9">
        <f>IF(ISNUMBER(TIMEVALUE(LEFT(Tides!D98,5))),TIMEVALUE(LEFT(Tides!D98,5)),"")</f>
        <v>0.24166666666666667</v>
      </c>
      <c r="I98" s="10">
        <f>IF(ISNUMBER(VALUE(LEFT(RIGHT(Tides!D98,6),4))),VALUE(LEFT(RIGHT(Tides!D98,6),4)),"")</f>
        <v>3.6</v>
      </c>
      <c r="J98" s="9">
        <f>IF(ISNUMBER(TIMEVALUE(LEFT(Tides!E98,5))),TIMEVALUE(LEFT(Tides!E98,5)),"")</f>
        <v>0.49236111111111108</v>
      </c>
      <c r="K98" s="10">
        <f>COUNTIF(Tides!E98, "*PM*")</f>
        <v>1</v>
      </c>
      <c r="L98" s="59">
        <f t="shared" si="51"/>
        <v>0.99236111111111103</v>
      </c>
      <c r="M98" s="51">
        <f>IF(ISNUMBER(VALUE(LEFT(RIGHT(Tides!E98,6),4))),VALUE(LEFT(RIGHT(Tides!E98,6),4)),"")</f>
        <v>1.3</v>
      </c>
      <c r="N98" s="9" t="str">
        <f>IF(ISNUMBER(TIMEVALUE(LEFT(Tides!F98,5))),TIMEVALUE(LEFT(Tides!F98,5)),"")</f>
        <v/>
      </c>
      <c r="O98" s="9"/>
      <c r="P98" s="10" t="str">
        <f>IF(ISNUMBER(VALUE(LEFT(RIGHT(Tides!F98,6),4))),VALUE(LEFT(RIGHT(Tides!F98,6),4)),"")</f>
        <v/>
      </c>
      <c r="R98" s="36" t="str">
        <f t="shared" si="42"/>
        <v>Tue 29</v>
      </c>
      <c r="S98" s="22" t="str">
        <f t="shared" si="43"/>
        <v>1.5 hour</v>
      </c>
      <c r="T98" s="22">
        <f t="shared" si="54"/>
        <v>6.25E-2</v>
      </c>
      <c r="U98" s="22" t="str">
        <f t="shared" si="44"/>
        <v>1.0 hour</v>
      </c>
      <c r="V98" s="22">
        <f t="shared" si="46"/>
        <v>4.1666666666666699E-2</v>
      </c>
      <c r="W98" s="22" t="str">
        <f>IF(ISTEXT(Tides!B98),Tides!B98,"")</f>
        <v>5:27 AM / 3.6 m</v>
      </c>
      <c r="X98" s="22" t="str">
        <f>IF(ISTEXT(Tides!C98),Tides!C98,"")</f>
        <v>11:27 AM / 1.2 m</v>
      </c>
      <c r="Y98" s="22" t="str">
        <f>IF(ISTEXT(Tides!D98),Tides!D98,"")</f>
        <v>5:48 PM / 3.6 m</v>
      </c>
      <c r="Z98" s="22" t="str">
        <f>IF(ISTEXT(Tides!E98),Tides!E98,"")</f>
        <v>11:49 PM / 1.3 m</v>
      </c>
      <c r="AA98" s="22" t="str">
        <f>IF(ISTEXT(Tides!F98),Tides!F98,"")</f>
        <v/>
      </c>
      <c r="AB98" s="60">
        <f t="shared" si="52"/>
        <v>0.4145833333333333</v>
      </c>
      <c r="AC98" s="61">
        <f t="shared" si="48"/>
        <v>0.5395833333333333</v>
      </c>
      <c r="AD98" s="60">
        <f t="shared" si="49"/>
        <v>0.95069444444444429</v>
      </c>
      <c r="AE98" s="64">
        <f t="shared" si="50"/>
        <v>1.0340277777777778</v>
      </c>
      <c r="AF98" s="37">
        <f>Tides!H98</f>
        <v>0.28055555555555556</v>
      </c>
      <c r="AG98" s="37">
        <f>Tides!I98</f>
        <v>0.8208333333333333</v>
      </c>
    </row>
    <row r="99" spans="1:33" ht="19.95" customHeight="1" x14ac:dyDescent="0.25">
      <c r="A99" s="8" t="str">
        <f>Tides!A99</f>
        <v>Wed 30</v>
      </c>
      <c r="B99" s="9">
        <f>IF(ISNUMBER(TIMEVALUE(LEFT(Tides!B99,5))),TIMEVALUE(LEFT(Tides!B99,5)),"")</f>
        <v>0.25555555555555559</v>
      </c>
      <c r="C99" s="10">
        <f>IF(ISNUMBER(VALUE(LEFT(RIGHT(Tides!B99,6),4))),VALUE(LEFT(RIGHT(Tides!B99,6),4)),"")</f>
        <v>3.4</v>
      </c>
      <c r="D99" s="9">
        <f>IF(ISNUMBER(TIMEVALUE(LEFT(Tides!C99,5))),TIMEVALUE(LEFT(Tides!C99,5)),"")</f>
        <v>0.50694444444444442</v>
      </c>
      <c r="E99" s="10">
        <f>COUNTIF(Tides!C99, "*PM*")</f>
        <v>1</v>
      </c>
      <c r="F99" s="59">
        <f>IF(ISNUMBER(TIMEVALUE(LEFT(Tides!C99,5))),TIMEVALUE(LEFT(Tides!C99,5)),"")</f>
        <v>0.50694444444444442</v>
      </c>
      <c r="G99" s="51">
        <f>IF(ISNUMBER(VALUE(LEFT(RIGHT(Tides!C99,6),4))),VALUE(LEFT(RIGHT(Tides!C99,6),4)),"")</f>
        <v>1.3</v>
      </c>
      <c r="H99" s="9">
        <f>IF(ISNUMBER(TIMEVALUE(LEFT(Tides!D99,5))),TIMEVALUE(LEFT(Tides!D99,5)),"")</f>
        <v>0.27569444444444446</v>
      </c>
      <c r="I99" s="10">
        <f>IF(ISNUMBER(VALUE(LEFT(RIGHT(Tides!D99,6),4))),VALUE(LEFT(RIGHT(Tides!D99,6),4)),"")</f>
        <v>3.4</v>
      </c>
      <c r="J99" s="9" t="str">
        <f>IF(ISNUMBER(TIMEVALUE(LEFT(Tides!E99,5))),TIMEVALUE(LEFT(Tides!E99,5)),"")</f>
        <v/>
      </c>
      <c r="K99" s="10">
        <f>COUNTIF(Tides!E99, "*PM*")</f>
        <v>0</v>
      </c>
      <c r="L99" s="59" t="str">
        <f t="shared" si="51"/>
        <v/>
      </c>
      <c r="M99" s="51" t="str">
        <f>IF(ISNUMBER(VALUE(LEFT(RIGHT(Tides!E99,6),4))),VALUE(LEFT(RIGHT(Tides!E99,6),4)),"")</f>
        <v/>
      </c>
      <c r="N99" s="9" t="str">
        <f>IF(ISNUMBER(TIMEVALUE(LEFT(Tides!F99,5))),TIMEVALUE(LEFT(Tides!F99,5)),"")</f>
        <v/>
      </c>
      <c r="O99" s="9"/>
      <c r="P99" s="10" t="str">
        <f>IF(ISNUMBER(VALUE(LEFT(RIGHT(Tides!F99,6),4))),VALUE(LEFT(RIGHT(Tides!F99,6),4)),"")</f>
        <v/>
      </c>
      <c r="R99" s="36" t="str">
        <f t="shared" si="42"/>
        <v>Wed 30</v>
      </c>
      <c r="S99" s="22" t="str">
        <f t="shared" si="43"/>
        <v>1.0 hour</v>
      </c>
      <c r="T99" s="22">
        <f t="shared" si="54"/>
        <v>4.1666666666666699E-2</v>
      </c>
      <c r="U99" s="22" t="str">
        <f t="shared" si="44"/>
        <v>No Restriction</v>
      </c>
      <c r="V99" s="22">
        <f t="shared" si="46"/>
        <v>0</v>
      </c>
      <c r="W99" s="22" t="str">
        <f>IF(ISTEXT(Tides!B99),Tides!B99,"")</f>
        <v>6:08 AM / 3.4 m</v>
      </c>
      <c r="X99" s="22" t="str">
        <f>IF(ISTEXT(Tides!C99),Tides!C99,"")</f>
        <v>12:10 PM / 1.3 m</v>
      </c>
      <c r="Y99" s="22" t="str">
        <f>IF(ISTEXT(Tides!D99),Tides!D99,"")</f>
        <v>6:37 PM / 3.4 m</v>
      </c>
      <c r="Z99" s="22" t="str">
        <f>IF(ISTEXT(Tides!E99),Tides!E99,"")</f>
        <v/>
      </c>
      <c r="AA99" s="22" t="str">
        <f>IF(ISTEXT(Tides!F99),Tides!F99,"")</f>
        <v/>
      </c>
      <c r="AB99" s="60">
        <f t="shared" si="52"/>
        <v>0.46527777777777773</v>
      </c>
      <c r="AC99" s="61">
        <f t="shared" si="48"/>
        <v>0.54861111111111116</v>
      </c>
      <c r="AD99" s="60" t="str">
        <f t="shared" si="49"/>
        <v/>
      </c>
      <c r="AE99" s="64" t="str">
        <f t="shared" si="50"/>
        <v/>
      </c>
      <c r="AF99" s="37">
        <f>Tides!H99</f>
        <v>0.27847222222222223</v>
      </c>
      <c r="AG99" s="37">
        <f>Tides!I99</f>
        <v>0.8222222222222223</v>
      </c>
    </row>
    <row r="100" spans="1:33" ht="19.95" customHeight="1" thickBot="1" x14ac:dyDescent="0.3">
      <c r="A100" s="8" t="str">
        <f>Tides!A100</f>
        <v>Thu 31</v>
      </c>
      <c r="B100" s="9" t="str">
        <f>IF(ISNUMBER(TIMEVALUE(LEFT(Tides!B100,5))),TIMEVALUE(LEFT(Tides!B100,5)),"")</f>
        <v/>
      </c>
      <c r="C100" s="10" t="str">
        <f>IF(ISNUMBER(VALUE(LEFT(RIGHT(Tides!B100,6),4))),VALUE(LEFT(RIGHT(Tides!B100,6),4)),"")</f>
        <v/>
      </c>
      <c r="D100" s="9">
        <f>IF(ISNUMBER(TIMEVALUE(LEFT(Tides!C100,5))),TIMEVALUE(LEFT(Tides!C100,5)),"")</f>
        <v>0.52430555555555558</v>
      </c>
      <c r="E100" s="10">
        <f>COUNTIF(Tides!C100, "*PM*")</f>
        <v>0</v>
      </c>
      <c r="F100" s="59">
        <f>IF(ISNUMBER(TIMEVALUE(LEFT(Tides!C100,5))),TIMEVALUE(LEFT(Tides!C100,5)),"")</f>
        <v>0.52430555555555558</v>
      </c>
      <c r="G100" s="51">
        <f>IF(ISNUMBER(VALUE(LEFT(RIGHT(Tides!C100,6),4))),VALUE(LEFT(RIGHT(Tides!C100,6),4)),"")</f>
        <v>1.5</v>
      </c>
      <c r="H100" s="9">
        <f>IF(ISNUMBER(TIMEVALUE(LEFT(Tides!D100,5))),TIMEVALUE(LEFT(Tides!D100,5)),"")</f>
        <v>0.29166666666666669</v>
      </c>
      <c r="I100" s="10">
        <f>IF(ISNUMBER(VALUE(LEFT(RIGHT(Tides!D100,6),4))),VALUE(LEFT(RIGHT(Tides!D100,6),4)),"")</f>
        <v>3.3</v>
      </c>
      <c r="J100" s="9">
        <f>IF(ISNUMBER(TIMEVALUE(LEFT(Tides!E100,5))),TIMEVALUE(LEFT(Tides!E100,5)),"")</f>
        <v>4.5138888888888888E-2</v>
      </c>
      <c r="K100" s="10">
        <f>COUNTIF(Tides!E100, "*PM*")</f>
        <v>1</v>
      </c>
      <c r="L100" s="59">
        <f t="shared" si="51"/>
        <v>0.54513888888888884</v>
      </c>
      <c r="M100" s="51">
        <f>IF(ISNUMBER(VALUE(LEFT(RIGHT(Tides!E100,6),4))),VALUE(LEFT(RIGHT(Tides!E100,6),4)),"")</f>
        <v>1.5</v>
      </c>
      <c r="N100" s="9">
        <f>IF(ISNUMBER(TIMEVALUE(LEFT(Tides!F100,5))),TIMEVALUE(LEFT(Tides!F100,5)),"")</f>
        <v>0.32083333333333336</v>
      </c>
      <c r="O100" s="9"/>
      <c r="P100" s="10">
        <f>IF(ISNUMBER(VALUE(LEFT(RIGHT(Tides!F100,6),4))),VALUE(LEFT(RIGHT(Tides!F100,6),4)),"")</f>
        <v>3.2</v>
      </c>
      <c r="R100" s="50" t="str">
        <f t="shared" si="42"/>
        <v>Thu 31</v>
      </c>
      <c r="S100" s="38" t="str">
        <f t="shared" si="43"/>
        <v>No Restriction</v>
      </c>
      <c r="T100" s="38">
        <f t="shared" si="54"/>
        <v>0</v>
      </c>
      <c r="U100" s="38" t="str">
        <f t="shared" si="44"/>
        <v>No Restriction</v>
      </c>
      <c r="V100" s="38">
        <f t="shared" si="46"/>
        <v>0</v>
      </c>
      <c r="W100" s="38" t="str">
        <f>IF(ISTEXT(Tides!B100),Tides!B100,"")</f>
        <v/>
      </c>
      <c r="X100" s="38" t="str">
        <f>IF(ISTEXT(Tides!C100),Tides!C100,"")</f>
        <v>12:35 AM / 1.5 m</v>
      </c>
      <c r="Y100" s="38" t="str">
        <f>IF(ISTEXT(Tides!D100),Tides!D100,"")</f>
        <v>7:00 AM / 3.3 m</v>
      </c>
      <c r="Z100" s="38" t="str">
        <f>IF(ISTEXT(Tides!E100),Tides!E100,"")</f>
        <v>1:05 PM / 1.5 m</v>
      </c>
      <c r="AA100" s="38" t="str">
        <f>IF(ISTEXT(Tides!F100),Tides!F100,"")</f>
        <v>7:42 PM / 3.2 m</v>
      </c>
      <c r="AB100" s="65" t="str">
        <f t="shared" si="52"/>
        <v/>
      </c>
      <c r="AC100" s="66" t="str">
        <f t="shared" si="48"/>
        <v/>
      </c>
      <c r="AD100" s="65" t="str">
        <f t="shared" si="49"/>
        <v/>
      </c>
      <c r="AE100" s="67" t="str">
        <f t="shared" si="50"/>
        <v/>
      </c>
      <c r="AF100" s="37">
        <f>Tides!H100</f>
        <v>0.27708333333333335</v>
      </c>
      <c r="AG100" s="37">
        <f>Tides!I100</f>
        <v>0.82361111111111107</v>
      </c>
    </row>
    <row r="101" spans="1:33" ht="19.95" customHeight="1" x14ac:dyDescent="0.25">
      <c r="AF101" s="37"/>
      <c r="AG101" s="37"/>
    </row>
    <row r="102" spans="1:33" s="16" customFormat="1" ht="19.95" customHeight="1" thickBot="1" x14ac:dyDescent="0.3">
      <c r="A102" s="15">
        <f>Tides!A102</f>
        <v>42461</v>
      </c>
      <c r="B102" s="40" t="str">
        <f>IF(ISNUMBER(TIMEVALUE(LEFT(Tides!B101,5))),TIMEVALUE(LEFT(Tides!B101,5)),"")</f>
        <v/>
      </c>
      <c r="C102" s="41" t="str">
        <f>IF(ISNUMBER(VALUE(LEFT(RIGHT(Tides!B101,6),4))),VALUE(LEFT(RIGHT(Tides!B101,6),4)),"")</f>
        <v/>
      </c>
      <c r="D102" s="41"/>
      <c r="E102" s="41"/>
      <c r="F102" s="40" t="str">
        <f>IF(ISNUMBER(TIMEVALUE(LEFT(Tides!C101,5))),TIMEVALUE(LEFT(Tides!C101,5)),"")</f>
        <v/>
      </c>
      <c r="G102" s="56" t="str">
        <f>IF(ISNUMBER(VALUE(LEFT(RIGHT(Tides!C101,6),4))),VALUE(LEFT(RIGHT(Tides!C101,6),4)),"")</f>
        <v/>
      </c>
      <c r="H102" s="40" t="str">
        <f>IF(ISNUMBER(TIMEVALUE(LEFT(Tides!D101,5))),TIMEVALUE(LEFT(Tides!D101,5)),"")</f>
        <v/>
      </c>
      <c r="I102" s="41" t="str">
        <f>IF(ISNUMBER(VALUE(LEFT(RIGHT(Tides!D101,6),4))),VALUE(LEFT(RIGHT(Tides!D101,6),4)),"")</f>
        <v/>
      </c>
      <c r="J102" s="41"/>
      <c r="K102" s="41"/>
      <c r="L102" s="40" t="str">
        <f>IF(ISNUMBER(TIMEVALUE(LEFT(Tides!E101,5))),TIMEVALUE(LEFT(Tides!E101,5)),"")</f>
        <v/>
      </c>
      <c r="M102" s="56" t="str">
        <f>IF(ISNUMBER(VALUE(LEFT(RIGHT(Tides!E101,6),4))),VALUE(LEFT(RIGHT(Tides!E101,6),4)),"")</f>
        <v/>
      </c>
      <c r="N102" s="40" t="str">
        <f>IF(ISNUMBER(TIMEVALUE(LEFT(Tides!F101,5))),TIMEVALUE(LEFT(Tides!F101,5)),"")</f>
        <v/>
      </c>
      <c r="O102" s="40"/>
      <c r="P102" s="41" t="str">
        <f>IF(ISNUMBER(VALUE(LEFT(RIGHT(Tides!F101,6),4))),VALUE(LEFT(RIGHT(Tides!F101,6),4)),"")</f>
        <v/>
      </c>
      <c r="R102" s="62">
        <f>A102</f>
        <v>42461</v>
      </c>
      <c r="S102" s="62"/>
      <c r="T102" s="62"/>
      <c r="U102" s="62"/>
      <c r="V102" s="62"/>
      <c r="W102" s="62"/>
      <c r="X102" s="62"/>
      <c r="AB102" s="17"/>
      <c r="AC102" s="18"/>
      <c r="AD102" s="17"/>
      <c r="AE102" s="18"/>
      <c r="AF102" s="39"/>
      <c r="AG102" s="39"/>
    </row>
    <row r="103" spans="1:33" ht="39.6" x14ac:dyDescent="0.25">
      <c r="A103" s="2" t="s">
        <v>8</v>
      </c>
      <c r="B103" s="3" t="s">
        <v>2</v>
      </c>
      <c r="C103" s="4"/>
      <c r="D103" s="58" t="s">
        <v>3</v>
      </c>
      <c r="E103" s="58" t="s">
        <v>1622</v>
      </c>
      <c r="F103" s="3" t="s">
        <v>1621</v>
      </c>
      <c r="G103" s="53"/>
      <c r="H103" s="5" t="s">
        <v>2</v>
      </c>
      <c r="I103" s="6"/>
      <c r="J103" s="58" t="s">
        <v>3</v>
      </c>
      <c r="K103" s="58" t="s">
        <v>1622</v>
      </c>
      <c r="L103" s="3" t="s">
        <v>1621</v>
      </c>
      <c r="M103" s="57"/>
      <c r="N103" s="5" t="s">
        <v>2</v>
      </c>
      <c r="O103" s="5"/>
      <c r="P103" s="7"/>
      <c r="R103" s="30" t="s">
        <v>8</v>
      </c>
      <c r="S103" s="31" t="s">
        <v>9</v>
      </c>
      <c r="T103" s="31" t="s">
        <v>1623</v>
      </c>
      <c r="U103" s="31" t="s">
        <v>10</v>
      </c>
      <c r="V103" s="31" t="s">
        <v>1624</v>
      </c>
      <c r="W103" s="21" t="s">
        <v>2</v>
      </c>
      <c r="X103" s="21" t="s">
        <v>3</v>
      </c>
      <c r="Y103" s="21" t="s">
        <v>2</v>
      </c>
      <c r="Z103" s="21" t="s">
        <v>3</v>
      </c>
      <c r="AA103" s="21" t="s">
        <v>2</v>
      </c>
      <c r="AB103" s="32" t="s">
        <v>11</v>
      </c>
      <c r="AC103" s="33" t="s">
        <v>12</v>
      </c>
      <c r="AD103" s="32" t="s">
        <v>11</v>
      </c>
      <c r="AE103" s="34" t="s">
        <v>12</v>
      </c>
      <c r="AF103" s="35" t="s">
        <v>5</v>
      </c>
      <c r="AG103" s="35" t="s">
        <v>6</v>
      </c>
    </row>
    <row r="104" spans="1:33" ht="19.95" customHeight="1" x14ac:dyDescent="0.25">
      <c r="A104" s="8" t="str">
        <f>Tides!A104</f>
        <v>Fri 1</v>
      </c>
      <c r="B104" s="9" t="str">
        <f>IF(ISNUMBER(TIMEVALUE(LEFT(Tides!B104,5))),TIMEVALUE(LEFT(Tides!B104,5)),"")</f>
        <v/>
      </c>
      <c r="C104" s="10" t="str">
        <f>IF(ISNUMBER(VALUE(LEFT(RIGHT(Tides!B104,6),4))),VALUE(LEFT(RIGHT(Tides!B104,6),4)),"")</f>
        <v/>
      </c>
      <c r="D104" s="9">
        <f>IF(ISNUMBER(TIMEVALUE(LEFT(Tides!C104,5))),TIMEVALUE(LEFT(Tides!C104,5)),"")</f>
        <v>6.8749999999999992E-2</v>
      </c>
      <c r="E104" s="10">
        <f>COUNTIF(Tides!C104, "*PM*")</f>
        <v>0</v>
      </c>
      <c r="F104" s="59">
        <f t="shared" ref="F104:F111" si="56">IF(E104&gt;0,D104+0.5, D104)</f>
        <v>6.8749999999999992E-2</v>
      </c>
      <c r="G104" s="51">
        <f>IF(ISNUMBER(VALUE(LEFT(RIGHT(Tides!C104,6),4))),VALUE(LEFT(RIGHT(Tides!C104,6),4)),"")</f>
        <v>1.7</v>
      </c>
      <c r="H104" s="9">
        <f>IF(ISNUMBER(TIMEVALUE(LEFT(Tides!D104,5))),TIMEVALUE(LEFT(Tides!D104,5)),"")</f>
        <v>0.33958333333333335</v>
      </c>
      <c r="I104" s="10">
        <f>IF(ISNUMBER(VALUE(LEFT(RIGHT(Tides!D104,6),4))),VALUE(LEFT(RIGHT(Tides!D104,6),4)),"")</f>
        <v>3.2</v>
      </c>
      <c r="J104" s="9">
        <f>IF(ISNUMBER(TIMEVALUE(LEFT(Tides!E104,5))),TIMEVALUE(LEFT(Tides!E104,5)),"")</f>
        <v>9.8611111111111108E-2</v>
      </c>
      <c r="K104" s="10">
        <f>COUNTIF(Tides!E104, "*PM*")</f>
        <v>1</v>
      </c>
      <c r="L104" s="59">
        <f t="shared" ref="L104:L111" si="57">IF(K104&gt;0,J104+0.5, J104)</f>
        <v>0.59861111111111109</v>
      </c>
      <c r="M104" s="51">
        <f>IF(ISNUMBER(VALUE(LEFT(RIGHT(Tides!E104,6),4))),VALUE(LEFT(RIGHT(Tides!E104,6),4)),"")</f>
        <v>1.6</v>
      </c>
      <c r="N104" s="9">
        <f>IF(ISNUMBER(TIMEVALUE(LEFT(Tides!F104,5))),TIMEVALUE(LEFT(Tides!F104,5)),"")</f>
        <v>0.37708333333333338</v>
      </c>
      <c r="O104" s="9"/>
      <c r="P104" s="10">
        <f>IF(ISNUMBER(VALUE(LEFT(RIGHT(Tides!F104,6),4))),VALUE(LEFT(RIGHT(Tides!F104,6),4)),"")</f>
        <v>3.2</v>
      </c>
      <c r="R104" s="36" t="str">
        <f t="shared" ref="R104:R133" si="58">A104</f>
        <v>Fri 1</v>
      </c>
      <c r="S104" s="22" t="str">
        <f t="shared" ref="S104:S133" si="59">IF(OR(G104&gt;1.3,ISNUMBER(G104)=FALSE),"No Restriction",IF(G104&gt;1.2,"1.0 hour",IF(G104&gt;0.5,"1.5 hour","2.0 hours")))</f>
        <v>No Restriction</v>
      </c>
      <c r="T104" s="22">
        <f>IF(OR(G104&gt;1.3,ISNUMBER(G104)=FALSE),0,IF(G104&gt;1.2,0.0416666666666667,IF(G104&gt;0.5,0.0625,0.0833333333333333)))</f>
        <v>0</v>
      </c>
      <c r="U104" s="22" t="str">
        <f t="shared" ref="U104:U133" si="60">IF(OR(M104&gt;1.3,ISNUMBER(M104)=FALSE),"No Restriction",IF(M104&gt;1.2,"1.0 hour",IF(M104&gt;0.5,"1.5 hour","2.0 hours")))</f>
        <v>No Restriction</v>
      </c>
      <c r="V104" s="22">
        <f>IF(OR(M104&gt;1.3,ISNUMBER(M104)=FALSE),0,IF(M104&gt;1.2,0.0416666666666667,IF(M104&gt;0.5,0.0625,0.0833333333333333)))</f>
        <v>0</v>
      </c>
      <c r="W104" s="22" t="str">
        <f>IF(ISTEXT(Tides!B104),Tides!B104,"")</f>
        <v/>
      </c>
      <c r="X104" s="22" t="str">
        <f>IF(ISTEXT(Tides!C104),Tides!C104,"")</f>
        <v>1:39 AM / 1.7 m</v>
      </c>
      <c r="Y104" s="22" t="str">
        <f>IF(ISTEXT(Tides!D104),Tides!D104,"")</f>
        <v>8:09 AM / 3.2 m</v>
      </c>
      <c r="Z104" s="22" t="str">
        <f>IF(ISTEXT(Tides!E104),Tides!E104,"")</f>
        <v>2:22 PM / 1.6 m</v>
      </c>
      <c r="AA104" s="22" t="str">
        <f>IF(ISTEXT(Tides!F104),Tides!F104,"")</f>
        <v>9:03 PM / 3.2 m</v>
      </c>
      <c r="AB104" s="60" t="str">
        <f>IF(T104&gt;0,F104-T104,"")</f>
        <v/>
      </c>
      <c r="AC104" s="61" t="str">
        <f>IF(T104&gt;0,F104+T104,"")</f>
        <v/>
      </c>
      <c r="AD104" s="60" t="str">
        <f>IF(V104&gt;0,L104-V104,"")</f>
        <v/>
      </c>
      <c r="AE104" s="64" t="str">
        <f>IF(V104&gt;0,L104+V104,"")</f>
        <v/>
      </c>
      <c r="AF104" s="37">
        <f>Tides!H104</f>
        <v>0.27499999999999997</v>
      </c>
      <c r="AG104" s="37">
        <f>Tides!I104</f>
        <v>0.8256944444444444</v>
      </c>
    </row>
    <row r="105" spans="1:33" ht="19.95" customHeight="1" x14ac:dyDescent="0.25">
      <c r="A105" s="8" t="str">
        <f>Tides!A105</f>
        <v>Sat 2</v>
      </c>
      <c r="B105" s="9" t="str">
        <f>IF(ISNUMBER(TIMEVALUE(LEFT(Tides!B105,5))),TIMEVALUE(LEFT(Tides!B105,5)),"")</f>
        <v/>
      </c>
      <c r="C105" s="10" t="str">
        <f>IF(ISNUMBER(VALUE(LEFT(RIGHT(Tides!B105,6),4))),VALUE(LEFT(RIGHT(Tides!B105,6),4)),"")</f>
        <v/>
      </c>
      <c r="D105" s="9">
        <f>IF(ISNUMBER(TIMEVALUE(LEFT(Tides!C105,5))),TIMEVALUE(LEFT(Tides!C105,5)),"")</f>
        <v>0.12986111111111112</v>
      </c>
      <c r="E105" s="10">
        <f>COUNTIF(Tides!C105, "*PM*")</f>
        <v>0</v>
      </c>
      <c r="F105" s="59">
        <f t="shared" si="56"/>
        <v>0.12986111111111112</v>
      </c>
      <c r="G105" s="51">
        <f>IF(ISNUMBER(VALUE(LEFT(RIGHT(Tides!C105,6),4))),VALUE(LEFT(RIGHT(Tides!C105,6),4)),"")</f>
        <v>1.7</v>
      </c>
      <c r="H105" s="9">
        <f>IF(ISNUMBER(TIMEVALUE(LEFT(Tides!D105,5))),TIMEVALUE(LEFT(Tides!D105,5)),"")</f>
        <v>0.39513888888888887</v>
      </c>
      <c r="I105" s="10">
        <f>IF(ISNUMBER(VALUE(LEFT(RIGHT(Tides!D105,6),4))),VALUE(LEFT(RIGHT(Tides!D105,6),4)),"")</f>
        <v>3.2</v>
      </c>
      <c r="J105" s="9">
        <f>IF(ISNUMBER(TIMEVALUE(LEFT(Tides!E105,5))),TIMEVALUE(LEFT(Tides!E105,5)),"")</f>
        <v>0.16111111111111112</v>
      </c>
      <c r="K105" s="10">
        <f>COUNTIF(Tides!E105, "*PM*")</f>
        <v>1</v>
      </c>
      <c r="L105" s="59">
        <f t="shared" si="57"/>
        <v>0.66111111111111109</v>
      </c>
      <c r="M105" s="51">
        <f>IF(ISNUMBER(VALUE(LEFT(RIGHT(Tides!E105,6),4))),VALUE(LEFT(RIGHT(Tides!E105,6),4)),"")</f>
        <v>1.5</v>
      </c>
      <c r="N105" s="9">
        <f>IF(ISNUMBER(TIMEVALUE(LEFT(Tides!F105,5))),TIMEVALUE(LEFT(Tides!F105,5)),"")</f>
        <v>0.43194444444444446</v>
      </c>
      <c r="O105" s="9"/>
      <c r="P105" s="10">
        <f>IF(ISNUMBER(VALUE(LEFT(RIGHT(Tides!F105,6),4))),VALUE(LEFT(RIGHT(Tides!F105,6),4)),"")</f>
        <v>3.3</v>
      </c>
      <c r="R105" s="36" t="str">
        <f t="shared" si="58"/>
        <v>Sat 2</v>
      </c>
      <c r="S105" s="22" t="str">
        <f t="shared" si="59"/>
        <v>No Restriction</v>
      </c>
      <c r="T105" s="22">
        <f t="shared" ref="T105:T133" si="61">IF(OR(G105&gt;1.3,ISNUMBER(G105)=FALSE),0,IF(G105&gt;1.2,0.0416666666666667,IF(G105&gt;0.5,0.0625,0.0833333333333333)))</f>
        <v>0</v>
      </c>
      <c r="U105" s="22" t="str">
        <f t="shared" si="60"/>
        <v>No Restriction</v>
      </c>
      <c r="V105" s="22">
        <f t="shared" ref="V105:V133" si="62">IF(OR(M105&gt;1.3,ISNUMBER(M105)=FALSE),0,IF(M105&gt;1.2,0.0416666666666667,IF(M105&gt;0.5,0.0625,0.0833333333333333)))</f>
        <v>0</v>
      </c>
      <c r="W105" s="22" t="str">
        <f>IF(ISTEXT(Tides!B105),Tides!B105,"")</f>
        <v/>
      </c>
      <c r="X105" s="22" t="str">
        <f>IF(ISTEXT(Tides!C105),Tides!C105,"")</f>
        <v>3:07 AM / 1.7 m</v>
      </c>
      <c r="Y105" s="22" t="str">
        <f>IF(ISTEXT(Tides!D105),Tides!D105,"")</f>
        <v>9:29 AM / 3.2 m</v>
      </c>
      <c r="Z105" s="22" t="str">
        <f>IF(ISTEXT(Tides!E105),Tides!E105,"")</f>
        <v>3:52 PM / 1.5 m</v>
      </c>
      <c r="AA105" s="22" t="str">
        <f>IF(ISTEXT(Tides!F105),Tides!F105,"")</f>
        <v>10:22 PM / 3.3 m</v>
      </c>
      <c r="AB105" s="60" t="str">
        <f t="shared" ref="AB105:AB113" si="63">IF(T105&gt;0,F105-T105,"")</f>
        <v/>
      </c>
      <c r="AC105" s="61" t="str">
        <f t="shared" ref="AC105:AC133" si="64">IF(T105&gt;0,F105+T105,"")</f>
        <v/>
      </c>
      <c r="AD105" s="60" t="str">
        <f t="shared" ref="AD105:AD133" si="65">IF(V105&gt;0,L105-V105,"")</f>
        <v/>
      </c>
      <c r="AE105" s="64" t="str">
        <f t="shared" ref="AE105:AE133" si="66">IF(V105&gt;0,L105+V105,"")</f>
        <v/>
      </c>
      <c r="AF105" s="37">
        <f>Tides!H105</f>
        <v>0.27291666666666664</v>
      </c>
      <c r="AG105" s="37">
        <f>Tides!I105</f>
        <v>0.82708333333333339</v>
      </c>
    </row>
    <row r="106" spans="1:33" ht="19.95" customHeight="1" x14ac:dyDescent="0.25">
      <c r="A106" s="8" t="str">
        <f>Tides!A106</f>
        <v>Sun 3</v>
      </c>
      <c r="B106" s="9" t="str">
        <f>IF(ISNUMBER(TIMEVALUE(LEFT(Tides!B106,5))),TIMEVALUE(LEFT(Tides!B106,5)),"")</f>
        <v/>
      </c>
      <c r="C106" s="10" t="str">
        <f>IF(ISNUMBER(VALUE(LEFT(RIGHT(Tides!B106,6),4))),VALUE(LEFT(RIGHT(Tides!B106,6),4)),"")</f>
        <v/>
      </c>
      <c r="D106" s="9">
        <f>IF(ISNUMBER(TIMEVALUE(LEFT(Tides!C106,5))),TIMEVALUE(LEFT(Tides!C106,5)),"")</f>
        <v>0.18888888888888888</v>
      </c>
      <c r="E106" s="10">
        <f>COUNTIF(Tides!C106, "*PM*")</f>
        <v>0</v>
      </c>
      <c r="F106" s="59">
        <f t="shared" si="56"/>
        <v>0.18888888888888888</v>
      </c>
      <c r="G106" s="51">
        <f>IF(ISNUMBER(VALUE(LEFT(RIGHT(Tides!C106,6),4))),VALUE(LEFT(RIGHT(Tides!C106,6),4)),"")</f>
        <v>1.6</v>
      </c>
      <c r="H106" s="9">
        <f>IF(ISNUMBER(TIMEVALUE(LEFT(Tides!D106,5))),TIMEVALUE(LEFT(Tides!D106,5)),"")</f>
        <v>0.4458333333333333</v>
      </c>
      <c r="I106" s="10">
        <f>IF(ISNUMBER(VALUE(LEFT(RIGHT(Tides!D106,6),4))),VALUE(LEFT(RIGHT(Tides!D106,6),4)),"")</f>
        <v>3.4</v>
      </c>
      <c r="J106" s="9">
        <f>IF(ISNUMBER(TIMEVALUE(LEFT(Tides!E106,5))),TIMEVALUE(LEFT(Tides!E106,5)),"")</f>
        <v>0.21180555555555555</v>
      </c>
      <c r="K106" s="10">
        <f>COUNTIF(Tides!E106, "*PM*")</f>
        <v>1</v>
      </c>
      <c r="L106" s="59">
        <f t="shared" si="57"/>
        <v>0.71180555555555558</v>
      </c>
      <c r="M106" s="51">
        <f>IF(ISNUMBER(VALUE(LEFT(RIGHT(Tides!E106,6),4))),VALUE(LEFT(RIGHT(Tides!E106,6),4)),"")</f>
        <v>1.2</v>
      </c>
      <c r="N106" s="9">
        <f>IF(ISNUMBER(TIMEVALUE(LEFT(Tides!F106,5))),TIMEVALUE(LEFT(Tides!F106,5)),"")</f>
        <v>0.4777777777777778</v>
      </c>
      <c r="O106" s="9"/>
      <c r="P106" s="10">
        <f>IF(ISNUMBER(VALUE(LEFT(RIGHT(Tides!F106,6),4))),VALUE(LEFT(RIGHT(Tides!F106,6),4)),"")</f>
        <v>3.6</v>
      </c>
      <c r="R106" s="36" t="str">
        <f t="shared" si="58"/>
        <v>Sun 3</v>
      </c>
      <c r="S106" s="22" t="str">
        <f t="shared" si="59"/>
        <v>No Restriction</v>
      </c>
      <c r="T106" s="22">
        <f t="shared" si="61"/>
        <v>0</v>
      </c>
      <c r="U106" s="22" t="str">
        <f t="shared" si="60"/>
        <v>1.5 hour</v>
      </c>
      <c r="V106" s="22">
        <f t="shared" si="62"/>
        <v>6.25E-2</v>
      </c>
      <c r="W106" s="22" t="str">
        <f>IF(ISTEXT(Tides!B106),Tides!B106,"")</f>
        <v/>
      </c>
      <c r="X106" s="22" t="str">
        <f>IF(ISTEXT(Tides!C106),Tides!C106,"")</f>
        <v>4:32 AM / 1.6 m</v>
      </c>
      <c r="Y106" s="22" t="str">
        <f>IF(ISTEXT(Tides!D106),Tides!D106,"")</f>
        <v>10:42 AM / 3.4 m</v>
      </c>
      <c r="Z106" s="22" t="str">
        <f>IF(ISTEXT(Tides!E106),Tides!E106,"")</f>
        <v>5:05 PM / 1.2 m</v>
      </c>
      <c r="AA106" s="22" t="str">
        <f>IF(ISTEXT(Tides!F106),Tides!F106,"")</f>
        <v>11:28 PM / 3.6 m</v>
      </c>
      <c r="AB106" s="60" t="str">
        <f t="shared" si="63"/>
        <v/>
      </c>
      <c r="AC106" s="61" t="str">
        <f t="shared" si="64"/>
        <v/>
      </c>
      <c r="AD106" s="60">
        <f t="shared" si="65"/>
        <v>0.64930555555555558</v>
      </c>
      <c r="AE106" s="64">
        <f t="shared" si="66"/>
        <v>0.77430555555555558</v>
      </c>
      <c r="AF106" s="37">
        <f>Tides!H106</f>
        <v>0.27152777777777776</v>
      </c>
      <c r="AG106" s="37">
        <f>Tides!I106</f>
        <v>0.82847222222222217</v>
      </c>
    </row>
    <row r="107" spans="1:33" ht="19.95" customHeight="1" x14ac:dyDescent="0.25">
      <c r="A107" s="8" t="str">
        <f>Tides!A107</f>
        <v>Mon 4</v>
      </c>
      <c r="B107" s="9" t="str">
        <f>IF(ISNUMBER(TIMEVALUE(LEFT(Tides!B107,5))),TIMEVALUE(LEFT(Tides!B107,5)),"")</f>
        <v/>
      </c>
      <c r="C107" s="10" t="str">
        <f>IF(ISNUMBER(VALUE(LEFT(RIGHT(Tides!B107,6),4))),VALUE(LEFT(RIGHT(Tides!B107,6),4)),"")</f>
        <v/>
      </c>
      <c r="D107" s="9">
        <f>IF(ISNUMBER(TIMEVALUE(LEFT(Tides!C107,5))),TIMEVALUE(LEFT(Tides!C107,5)),"")</f>
        <v>0.23263888888888887</v>
      </c>
      <c r="E107" s="10">
        <f>COUNTIF(Tides!C107, "*PM*")</f>
        <v>0</v>
      </c>
      <c r="F107" s="59">
        <f t="shared" si="56"/>
        <v>0.23263888888888887</v>
      </c>
      <c r="G107" s="51">
        <f>IF(ISNUMBER(VALUE(LEFT(RIGHT(Tides!C107,6),4))),VALUE(LEFT(RIGHT(Tides!C107,6),4)),"")</f>
        <v>1.3</v>
      </c>
      <c r="H107" s="9">
        <f>IF(ISNUMBER(TIMEVALUE(LEFT(Tides!D107,5))),TIMEVALUE(LEFT(Tides!D107,5)),"")</f>
        <v>0.48749999999999999</v>
      </c>
      <c r="I107" s="10">
        <f>IF(ISNUMBER(VALUE(LEFT(RIGHT(Tides!D107,6),4))),VALUE(LEFT(RIGHT(Tides!D107,6),4)),"")</f>
        <v>3.7</v>
      </c>
      <c r="J107" s="9">
        <f>IF(ISNUMBER(TIMEVALUE(LEFT(Tides!E107,5))),TIMEVALUE(LEFT(Tides!E107,5)),"")</f>
        <v>0.25138888888888888</v>
      </c>
      <c r="K107" s="10">
        <f>COUNTIF(Tides!E107, "*PM*")</f>
        <v>1</v>
      </c>
      <c r="L107" s="59">
        <f t="shared" si="57"/>
        <v>0.75138888888888888</v>
      </c>
      <c r="M107" s="51">
        <f>IF(ISNUMBER(VALUE(LEFT(RIGHT(Tides!E107,6),4))),VALUE(LEFT(RIGHT(Tides!E107,6),4)),"")</f>
        <v>0.9</v>
      </c>
      <c r="N107" s="9" t="str">
        <f>IF(ISNUMBER(TIMEVALUE(LEFT(Tides!F107,5))),TIMEVALUE(LEFT(Tides!F107,5)),"")</f>
        <v/>
      </c>
      <c r="O107" s="9"/>
      <c r="P107" s="10" t="str">
        <f>IF(ISNUMBER(VALUE(LEFT(RIGHT(Tides!F107,6),4))),VALUE(LEFT(RIGHT(Tides!F107,6),4)),"")</f>
        <v/>
      </c>
      <c r="R107" s="36" t="str">
        <f t="shared" si="58"/>
        <v>Mon 4</v>
      </c>
      <c r="S107" s="22" t="str">
        <f t="shared" si="59"/>
        <v>1.0 hour</v>
      </c>
      <c r="T107" s="22">
        <f t="shared" si="61"/>
        <v>4.1666666666666699E-2</v>
      </c>
      <c r="U107" s="22" t="str">
        <f t="shared" si="60"/>
        <v>1.5 hour</v>
      </c>
      <c r="V107" s="22">
        <f t="shared" si="62"/>
        <v>6.25E-2</v>
      </c>
      <c r="W107" s="22" t="str">
        <f>IF(ISTEXT(Tides!B107),Tides!B107,"")</f>
        <v/>
      </c>
      <c r="X107" s="22" t="str">
        <f>IF(ISTEXT(Tides!C107),Tides!C107,"")</f>
        <v>5:35 AM / 1.3 m</v>
      </c>
      <c r="Y107" s="22" t="str">
        <f>IF(ISTEXT(Tides!D107),Tides!D107,"")</f>
        <v>11:42 AM / 3.7 m</v>
      </c>
      <c r="Z107" s="22" t="str">
        <f>IF(ISTEXT(Tides!E107),Tides!E107,"")</f>
        <v>6:02 PM / 0.9 m</v>
      </c>
      <c r="AA107" s="22" t="str">
        <f>IF(ISTEXT(Tides!F107),Tides!F107,"")</f>
        <v/>
      </c>
      <c r="AB107" s="60">
        <f t="shared" si="63"/>
        <v>0.19097222222222215</v>
      </c>
      <c r="AC107" s="61">
        <f t="shared" si="64"/>
        <v>0.27430555555555558</v>
      </c>
      <c r="AD107" s="60">
        <f t="shared" si="65"/>
        <v>0.68888888888888888</v>
      </c>
      <c r="AE107" s="64">
        <f t="shared" si="66"/>
        <v>0.81388888888888888</v>
      </c>
      <c r="AF107" s="37">
        <f>Tides!H107</f>
        <v>0.26944444444444443</v>
      </c>
      <c r="AG107" s="37">
        <f>Tides!I107</f>
        <v>0.82986111111111116</v>
      </c>
    </row>
    <row r="108" spans="1:33" ht="19.95" customHeight="1" x14ac:dyDescent="0.25">
      <c r="A108" s="8" t="str">
        <f>Tides!A108</f>
        <v>Tue 5</v>
      </c>
      <c r="B108" s="9">
        <f>IF(ISNUMBER(TIMEVALUE(LEFT(Tides!B108,5))),TIMEVALUE(LEFT(Tides!B108,5)),"")</f>
        <v>0.51527777777777783</v>
      </c>
      <c r="C108" s="10">
        <f>IF(ISNUMBER(VALUE(LEFT(RIGHT(Tides!B108,6),4))),VALUE(LEFT(RIGHT(Tides!B108,6),4)),"")</f>
        <v>3.9</v>
      </c>
      <c r="D108" s="9">
        <f>IF(ISNUMBER(TIMEVALUE(LEFT(Tides!C108,5))),TIMEVALUE(LEFT(Tides!C108,5)),"")</f>
        <v>0.2673611111111111</v>
      </c>
      <c r="E108" s="10">
        <f>COUNTIF(Tides!C108, "*PM*")</f>
        <v>0</v>
      </c>
      <c r="F108" s="59">
        <f t="shared" si="56"/>
        <v>0.2673611111111111</v>
      </c>
      <c r="G108" s="51">
        <f>IF(ISNUMBER(VALUE(LEFT(RIGHT(Tides!C108,6),4))),VALUE(LEFT(RIGHT(Tides!C108,6),4)),"")</f>
        <v>1</v>
      </c>
      <c r="H108" s="9">
        <f>IF(ISNUMBER(TIMEVALUE(LEFT(Tides!D108,5))),TIMEVALUE(LEFT(Tides!D108,5)),"")</f>
        <v>0.52430555555555558</v>
      </c>
      <c r="I108" s="10">
        <f>IF(ISNUMBER(VALUE(LEFT(RIGHT(Tides!D108,6),4))),VALUE(LEFT(RIGHT(Tides!D108,6),4)),"")</f>
        <v>4</v>
      </c>
      <c r="J108" s="9">
        <f>IF(ISNUMBER(TIMEVALUE(LEFT(Tides!E108,5))),TIMEVALUE(LEFT(Tides!E108,5)),"")</f>
        <v>0.28472222222222221</v>
      </c>
      <c r="K108" s="10">
        <f>COUNTIF(Tides!E108, "*PM*")</f>
        <v>1</v>
      </c>
      <c r="L108" s="59">
        <f t="shared" si="57"/>
        <v>0.78472222222222221</v>
      </c>
      <c r="M108" s="51">
        <f>IF(ISNUMBER(VALUE(LEFT(RIGHT(Tides!E108,6),4))),VALUE(LEFT(RIGHT(Tides!E108,6),4)),"")</f>
        <v>0.5</v>
      </c>
      <c r="N108" s="9" t="str">
        <f>IF(ISNUMBER(TIMEVALUE(LEFT(Tides!F108,5))),TIMEVALUE(LEFT(Tides!F108,5)),"")</f>
        <v/>
      </c>
      <c r="O108" s="9"/>
      <c r="P108" s="10" t="str">
        <f>IF(ISNUMBER(VALUE(LEFT(RIGHT(Tides!F108,6),4))),VALUE(LEFT(RIGHT(Tides!F108,6),4)),"")</f>
        <v/>
      </c>
      <c r="R108" s="36" t="str">
        <f t="shared" si="58"/>
        <v>Tue 5</v>
      </c>
      <c r="S108" s="22" t="str">
        <f t="shared" si="59"/>
        <v>1.5 hour</v>
      </c>
      <c r="T108" s="22">
        <f t="shared" si="61"/>
        <v>6.25E-2</v>
      </c>
      <c r="U108" s="22" t="str">
        <f t="shared" si="60"/>
        <v>2.0 hours</v>
      </c>
      <c r="V108" s="22">
        <f t="shared" si="62"/>
        <v>8.3333333333333301E-2</v>
      </c>
      <c r="W108" s="22" t="str">
        <f>IF(ISTEXT(Tides!B108),Tides!B108,"")</f>
        <v>12:22 AM / 3.9 m</v>
      </c>
      <c r="X108" s="22" t="str">
        <f>IF(ISTEXT(Tides!C108),Tides!C108,"")</f>
        <v>6:25 AM / 1.0 m</v>
      </c>
      <c r="Y108" s="22" t="str">
        <f>IF(ISTEXT(Tides!D108),Tides!D108,"")</f>
        <v>12:35 PM / 4.0 m</v>
      </c>
      <c r="Z108" s="22" t="str">
        <f>IF(ISTEXT(Tides!E108),Tides!E108,"")</f>
        <v>6:50 PM / 0.5 m</v>
      </c>
      <c r="AA108" s="22" t="str">
        <f>IF(ISTEXT(Tides!F108),Tides!F108,"")</f>
        <v/>
      </c>
      <c r="AB108" s="60">
        <f t="shared" si="63"/>
        <v>0.2048611111111111</v>
      </c>
      <c r="AC108" s="61">
        <f t="shared" si="64"/>
        <v>0.3298611111111111</v>
      </c>
      <c r="AD108" s="60">
        <f t="shared" si="65"/>
        <v>0.70138888888888895</v>
      </c>
      <c r="AE108" s="64">
        <f t="shared" si="66"/>
        <v>0.86805555555555547</v>
      </c>
      <c r="AF108" s="37">
        <f>Tides!H108</f>
        <v>0.2673611111111111</v>
      </c>
      <c r="AG108" s="37">
        <f>Tides!I108</f>
        <v>0.83124999999999993</v>
      </c>
    </row>
    <row r="109" spans="1:33" ht="19.95" customHeight="1" x14ac:dyDescent="0.25">
      <c r="A109" s="8" t="str">
        <f>Tides!A109</f>
        <v>Wed 6</v>
      </c>
      <c r="B109" s="9">
        <f>IF(ISNUMBER(TIMEVALUE(LEFT(Tides!B109,5))),TIMEVALUE(LEFT(Tides!B109,5)),"")</f>
        <v>4.8611111111111112E-2</v>
      </c>
      <c r="C109" s="10">
        <f>IF(ISNUMBER(VALUE(LEFT(RIGHT(Tides!B109,6),4))),VALUE(LEFT(RIGHT(Tides!B109,6),4)),"")</f>
        <v>4.0999999999999996</v>
      </c>
      <c r="D109" s="9">
        <f>IF(ISNUMBER(TIMEVALUE(LEFT(Tides!C109,5))),TIMEVALUE(LEFT(Tides!C109,5)),"")</f>
        <v>0.2986111111111111</v>
      </c>
      <c r="E109" s="10">
        <f>COUNTIF(Tides!C109, "*PM*")</f>
        <v>0</v>
      </c>
      <c r="F109" s="59">
        <f t="shared" si="56"/>
        <v>0.2986111111111111</v>
      </c>
      <c r="G109" s="51">
        <f>IF(ISNUMBER(VALUE(LEFT(RIGHT(Tides!C109,6),4))),VALUE(LEFT(RIGHT(Tides!C109,6),4)),"")</f>
        <v>0.7</v>
      </c>
      <c r="H109" s="9">
        <f>IF(ISNUMBER(TIMEVALUE(LEFT(Tides!D109,5))),TIMEVALUE(LEFT(Tides!D109,5)),"")</f>
        <v>5.6944444444444443E-2</v>
      </c>
      <c r="I109" s="10">
        <f>IF(ISNUMBER(VALUE(LEFT(RIGHT(Tides!D109,6),4))),VALUE(LEFT(RIGHT(Tides!D109,6),4)),"")</f>
        <v>4.3</v>
      </c>
      <c r="J109" s="9">
        <f>IF(ISNUMBER(TIMEVALUE(LEFT(Tides!E109,5))),TIMEVALUE(LEFT(Tides!E109,5)),"")</f>
        <v>0.31597222222222221</v>
      </c>
      <c r="K109" s="10">
        <f>COUNTIF(Tides!E109, "*PM*")</f>
        <v>1</v>
      </c>
      <c r="L109" s="59">
        <f t="shared" si="57"/>
        <v>0.81597222222222221</v>
      </c>
      <c r="M109" s="51">
        <f>IF(ISNUMBER(VALUE(LEFT(RIGHT(Tides!E109,6),4))),VALUE(LEFT(RIGHT(Tides!E109,6),4)),"")</f>
        <v>0.2</v>
      </c>
      <c r="N109" s="9" t="str">
        <f>IF(ISNUMBER(TIMEVALUE(LEFT(Tides!F109,5))),TIMEVALUE(LEFT(Tides!F109,5)),"")</f>
        <v/>
      </c>
      <c r="O109" s="9"/>
      <c r="P109" s="10" t="str">
        <f>IF(ISNUMBER(VALUE(LEFT(RIGHT(Tides!F109,6),4))),VALUE(LEFT(RIGHT(Tides!F109,6),4)),"")</f>
        <v/>
      </c>
      <c r="R109" s="36" t="str">
        <f t="shared" si="58"/>
        <v>Wed 6</v>
      </c>
      <c r="S109" s="22" t="str">
        <f t="shared" si="59"/>
        <v>1.5 hour</v>
      </c>
      <c r="T109" s="22">
        <f t="shared" si="61"/>
        <v>6.25E-2</v>
      </c>
      <c r="U109" s="22" t="str">
        <f t="shared" si="60"/>
        <v>2.0 hours</v>
      </c>
      <c r="V109" s="22">
        <f t="shared" si="62"/>
        <v>8.3333333333333301E-2</v>
      </c>
      <c r="W109" s="22" t="str">
        <f>IF(ISTEXT(Tides!B109),Tides!B109,"")</f>
        <v>1:10 AM / 4.1 m</v>
      </c>
      <c r="X109" s="22" t="str">
        <f>IF(ISTEXT(Tides!C109),Tides!C109,"")</f>
        <v>7:10 AM / 0.7 m</v>
      </c>
      <c r="Y109" s="22" t="str">
        <f>IF(ISTEXT(Tides!D109),Tides!D109,"")</f>
        <v>1:22 PM / 4.3 m</v>
      </c>
      <c r="Z109" s="22" t="str">
        <f>IF(ISTEXT(Tides!E109),Tides!E109,"")</f>
        <v>7:35 PM / 0.2 m</v>
      </c>
      <c r="AA109" s="22" t="str">
        <f>IF(ISTEXT(Tides!F109),Tides!F109,"")</f>
        <v/>
      </c>
      <c r="AB109" s="60">
        <f t="shared" si="63"/>
        <v>0.2361111111111111</v>
      </c>
      <c r="AC109" s="61">
        <f t="shared" si="64"/>
        <v>0.3611111111111111</v>
      </c>
      <c r="AD109" s="60">
        <f t="shared" si="65"/>
        <v>0.73263888888888895</v>
      </c>
      <c r="AE109" s="64">
        <f t="shared" si="66"/>
        <v>0.89930555555555547</v>
      </c>
      <c r="AF109" s="37">
        <f>Tides!H109</f>
        <v>0.26527777777777778</v>
      </c>
      <c r="AG109" s="37">
        <f>Tides!I109</f>
        <v>0.83263888888888893</v>
      </c>
    </row>
    <row r="110" spans="1:33" ht="19.95" customHeight="1" x14ac:dyDescent="0.25">
      <c r="A110" s="8" t="str">
        <f>Tides!A110</f>
        <v>Thu 7</v>
      </c>
      <c r="B110" s="9">
        <f>IF(ISNUMBER(TIMEVALUE(LEFT(Tides!B110,5))),TIMEVALUE(LEFT(Tides!B110,5)),"")</f>
        <v>7.9861111111111105E-2</v>
      </c>
      <c r="C110" s="10">
        <f>IF(ISNUMBER(VALUE(LEFT(RIGHT(Tides!B110,6),4))),VALUE(LEFT(RIGHT(Tides!B110,6),4)),"")</f>
        <v>4.4000000000000004</v>
      </c>
      <c r="D110" s="9">
        <f>IF(ISNUMBER(TIMEVALUE(LEFT(Tides!C110,5))),TIMEVALUE(LEFT(Tides!C110,5)),"")</f>
        <v>0.32916666666666666</v>
      </c>
      <c r="E110" s="10">
        <f>COUNTIF(Tides!C110, "*PM*")</f>
        <v>0</v>
      </c>
      <c r="F110" s="59">
        <f t="shared" si="56"/>
        <v>0.32916666666666666</v>
      </c>
      <c r="G110" s="51">
        <f>IF(ISNUMBER(VALUE(LEFT(RIGHT(Tides!C110,6),4))),VALUE(LEFT(RIGHT(Tides!C110,6),4)),"")</f>
        <v>0.5</v>
      </c>
      <c r="H110" s="9">
        <f>IF(ISNUMBER(TIMEVALUE(LEFT(Tides!D110,5))),TIMEVALUE(LEFT(Tides!D110,5)),"")</f>
        <v>8.819444444444445E-2</v>
      </c>
      <c r="I110" s="10">
        <f>IF(ISNUMBER(VALUE(LEFT(RIGHT(Tides!D110,6),4))),VALUE(LEFT(RIGHT(Tides!D110,6),4)),"")</f>
        <v>4.5999999999999996</v>
      </c>
      <c r="J110" s="9">
        <f>IF(ISNUMBER(TIMEVALUE(LEFT(Tides!E110,5))),TIMEVALUE(LEFT(Tides!E110,5)),"")</f>
        <v>0.34583333333333338</v>
      </c>
      <c r="K110" s="10">
        <f>COUNTIF(Tides!E110, "*PM*")</f>
        <v>1</v>
      </c>
      <c r="L110" s="59">
        <f t="shared" si="57"/>
        <v>0.84583333333333344</v>
      </c>
      <c r="M110" s="51">
        <f>IF(ISNUMBER(VALUE(LEFT(RIGHT(Tides!E110,6),4))),VALUE(LEFT(RIGHT(Tides!E110,6),4)),"")</f>
        <v>0.1</v>
      </c>
      <c r="N110" s="9" t="str">
        <f>IF(ISNUMBER(TIMEVALUE(LEFT(Tides!F110,5))),TIMEVALUE(LEFT(Tides!F110,5)),"")</f>
        <v/>
      </c>
      <c r="O110" s="9"/>
      <c r="P110" s="10" t="str">
        <f>IF(ISNUMBER(VALUE(LEFT(RIGHT(Tides!F110,6),4))),VALUE(LEFT(RIGHT(Tides!F110,6),4)),"")</f>
        <v/>
      </c>
      <c r="R110" s="36" t="str">
        <f t="shared" si="58"/>
        <v>Thu 7</v>
      </c>
      <c r="S110" s="22" t="str">
        <f t="shared" si="59"/>
        <v>2.0 hours</v>
      </c>
      <c r="T110" s="22">
        <f t="shared" si="61"/>
        <v>8.3333333333333301E-2</v>
      </c>
      <c r="U110" s="22" t="str">
        <f t="shared" si="60"/>
        <v>2.0 hours</v>
      </c>
      <c r="V110" s="22">
        <f t="shared" si="62"/>
        <v>8.3333333333333301E-2</v>
      </c>
      <c r="W110" s="22" t="str">
        <f>IF(ISTEXT(Tides!B110),Tides!B110,"")</f>
        <v>1:55 AM / 4.4 m</v>
      </c>
      <c r="X110" s="22" t="str">
        <f>IF(ISTEXT(Tides!C110),Tides!C110,"")</f>
        <v>7:54 AM / 0.5 m</v>
      </c>
      <c r="Y110" s="22" t="str">
        <f>IF(ISTEXT(Tides!D110),Tides!D110,"")</f>
        <v>2:07 PM / 4.6 m</v>
      </c>
      <c r="Z110" s="22" t="str">
        <f>IF(ISTEXT(Tides!E110),Tides!E110,"")</f>
        <v>8:18 PM / 0.1 m</v>
      </c>
      <c r="AA110" s="22" t="str">
        <f>IF(ISTEXT(Tides!F110),Tides!F110,"")</f>
        <v/>
      </c>
      <c r="AB110" s="60">
        <f t="shared" si="63"/>
        <v>0.24583333333333335</v>
      </c>
      <c r="AC110" s="61">
        <f t="shared" si="64"/>
        <v>0.41249999999999998</v>
      </c>
      <c r="AD110" s="60">
        <f t="shared" si="65"/>
        <v>0.76250000000000018</v>
      </c>
      <c r="AE110" s="64">
        <f t="shared" si="66"/>
        <v>0.9291666666666667</v>
      </c>
      <c r="AF110" s="37">
        <f>Tides!H110</f>
        <v>0.2638888888888889</v>
      </c>
      <c r="AG110" s="37">
        <f>Tides!I110</f>
        <v>0.8340277777777777</v>
      </c>
    </row>
    <row r="111" spans="1:33" ht="19.95" customHeight="1" x14ac:dyDescent="0.25">
      <c r="A111" s="8" t="str">
        <f>Tides!A111</f>
        <v>Fri 8</v>
      </c>
      <c r="B111" s="9">
        <f>IF(ISNUMBER(TIMEVALUE(LEFT(Tides!B111,5))),TIMEVALUE(LEFT(Tides!B111,5)),"")</f>
        <v>0.10972222222222222</v>
      </c>
      <c r="C111" s="10">
        <f>IF(ISNUMBER(VALUE(LEFT(RIGHT(Tides!B111,6),4))),VALUE(LEFT(RIGHT(Tides!B111,6),4)),"")</f>
        <v>4.5</v>
      </c>
      <c r="D111" s="9">
        <f>IF(ISNUMBER(TIMEVALUE(LEFT(Tides!C111,5))),TIMEVALUE(LEFT(Tides!C111,5)),"")</f>
        <v>0.35833333333333334</v>
      </c>
      <c r="E111" s="10">
        <f>COUNTIF(Tides!C111, "*PM*")</f>
        <v>0</v>
      </c>
      <c r="F111" s="59">
        <f t="shared" si="56"/>
        <v>0.35833333333333334</v>
      </c>
      <c r="G111" s="51">
        <f>IF(ISNUMBER(VALUE(LEFT(RIGHT(Tides!C111,6),4))),VALUE(LEFT(RIGHT(Tides!C111,6),4)),"")</f>
        <v>0.3</v>
      </c>
      <c r="H111" s="9">
        <f>IF(ISNUMBER(TIMEVALUE(LEFT(Tides!D111,5))),TIMEVALUE(LEFT(Tides!D111,5)),"")</f>
        <v>0.11944444444444445</v>
      </c>
      <c r="I111" s="10">
        <f>IF(ISNUMBER(VALUE(LEFT(RIGHT(Tides!D111,6),4))),VALUE(LEFT(RIGHT(Tides!D111,6),4)),"")</f>
        <v>4.7</v>
      </c>
      <c r="J111" s="9">
        <f>IF(ISNUMBER(TIMEVALUE(LEFT(Tides!E111,5))),TIMEVALUE(LEFT(Tides!E111,5)),"")</f>
        <v>0.3756944444444445</v>
      </c>
      <c r="K111" s="10">
        <f>COUNTIF(Tides!E111, "*PM*")</f>
        <v>1</v>
      </c>
      <c r="L111" s="59">
        <f t="shared" si="57"/>
        <v>0.87569444444444455</v>
      </c>
      <c r="M111" s="51">
        <f>IF(ISNUMBER(VALUE(LEFT(RIGHT(Tides!E111,6),4))),VALUE(LEFT(RIGHT(Tides!E111,6),4)),"")</f>
        <v>0</v>
      </c>
      <c r="N111" s="9" t="str">
        <f>IF(ISNUMBER(TIMEVALUE(LEFT(Tides!F111,5))),TIMEVALUE(LEFT(Tides!F111,5)),"")</f>
        <v/>
      </c>
      <c r="O111" s="9"/>
      <c r="P111" s="10" t="str">
        <f>IF(ISNUMBER(VALUE(LEFT(RIGHT(Tides!F111,6),4))),VALUE(LEFT(RIGHT(Tides!F111,6),4)),"")</f>
        <v/>
      </c>
      <c r="R111" s="36" t="str">
        <f t="shared" si="58"/>
        <v>Fri 8</v>
      </c>
      <c r="S111" s="22" t="str">
        <f t="shared" si="59"/>
        <v>2.0 hours</v>
      </c>
      <c r="T111" s="22">
        <f t="shared" si="61"/>
        <v>8.3333333333333301E-2</v>
      </c>
      <c r="U111" s="22" t="str">
        <f t="shared" si="60"/>
        <v>2.0 hours</v>
      </c>
      <c r="V111" s="22">
        <f t="shared" si="62"/>
        <v>8.3333333333333301E-2</v>
      </c>
      <c r="W111" s="22" t="str">
        <f>IF(ISTEXT(Tides!B111),Tides!B111,"")</f>
        <v>2:38 AM / 4.5 m</v>
      </c>
      <c r="X111" s="22" t="str">
        <f>IF(ISTEXT(Tides!C111),Tides!C111,"")</f>
        <v>8:36 AM / 0.3 m</v>
      </c>
      <c r="Y111" s="22" t="str">
        <f>IF(ISTEXT(Tides!D111),Tides!D111,"")</f>
        <v>2:52 PM / 4.7 m</v>
      </c>
      <c r="Z111" s="22" t="str">
        <f>IF(ISTEXT(Tides!E111),Tides!E111,"")</f>
        <v>9:01 PM / 0.0 m</v>
      </c>
      <c r="AA111" s="22" t="str">
        <f>IF(ISTEXT(Tides!F111),Tides!F111,"")</f>
        <v/>
      </c>
      <c r="AB111" s="60">
        <f t="shared" si="63"/>
        <v>0.27500000000000002</v>
      </c>
      <c r="AC111" s="61">
        <f t="shared" si="64"/>
        <v>0.44166666666666665</v>
      </c>
      <c r="AD111" s="60">
        <f t="shared" si="65"/>
        <v>0.79236111111111129</v>
      </c>
      <c r="AE111" s="64">
        <f t="shared" si="66"/>
        <v>0.95902777777777781</v>
      </c>
      <c r="AF111" s="37">
        <f>Tides!H111</f>
        <v>0.26180555555555557</v>
      </c>
      <c r="AG111" s="37">
        <f>Tides!I111</f>
        <v>0.8354166666666667</v>
      </c>
    </row>
    <row r="112" spans="1:33" ht="19.95" customHeight="1" x14ac:dyDescent="0.25">
      <c r="A112" s="8" t="str">
        <f>Tides!A112</f>
        <v>Sat 9</v>
      </c>
      <c r="B112" s="9">
        <f>IF(ISNUMBER(TIMEVALUE(LEFT(Tides!B112,5))),TIMEVALUE(LEFT(Tides!B112,5)),"")</f>
        <v>0.13958333333333334</v>
      </c>
      <c r="C112" s="10">
        <f>IF(ISNUMBER(VALUE(LEFT(RIGHT(Tides!B112,6),4))),VALUE(LEFT(RIGHT(Tides!B112,6),4)),"")</f>
        <v>4.5</v>
      </c>
      <c r="D112" s="9">
        <f>IF(ISNUMBER(TIMEVALUE(LEFT(Tides!C112,5))),TIMEVALUE(LEFT(Tides!C112,5)),"")</f>
        <v>0.38819444444444445</v>
      </c>
      <c r="E112" s="10">
        <f>COUNTIF(Tides!C112, "*PM*")</f>
        <v>0</v>
      </c>
      <c r="F112" s="59">
        <f t="shared" ref="F112:F120" si="67">IF(E112&gt;0,D112+0.5, D112)</f>
        <v>0.38819444444444445</v>
      </c>
      <c r="G112" s="51">
        <f>IF(ISNUMBER(VALUE(LEFT(RIGHT(Tides!C112,6),4))),VALUE(LEFT(RIGHT(Tides!C112,6),4)),"")</f>
        <v>0.3</v>
      </c>
      <c r="H112" s="9">
        <f>IF(ISNUMBER(TIMEVALUE(LEFT(Tides!D112,5))),TIMEVALUE(LEFT(Tides!D112,5)),"")</f>
        <v>0.15069444444444444</v>
      </c>
      <c r="I112" s="10">
        <f>IF(ISNUMBER(VALUE(LEFT(RIGHT(Tides!D112,6),4))),VALUE(LEFT(RIGHT(Tides!D112,6),4)),"")</f>
        <v>4.5999999999999996</v>
      </c>
      <c r="J112" s="9">
        <f>IF(ISNUMBER(TIMEVALUE(LEFT(Tides!E112,5))),TIMEVALUE(LEFT(Tides!E112,5)),"")</f>
        <v>0.4055555555555555</v>
      </c>
      <c r="K112" s="10">
        <f>COUNTIF(Tides!E112, "*PM*")</f>
        <v>1</v>
      </c>
      <c r="L112" s="59">
        <f>IF(K112&gt;0,J112+0.5, J112)</f>
        <v>0.90555555555555545</v>
      </c>
      <c r="M112" s="51">
        <f>IF(ISNUMBER(VALUE(LEFT(RIGHT(Tides!E112,6),4))),VALUE(LEFT(RIGHT(Tides!E112,6),4)),"")</f>
        <v>0.1</v>
      </c>
      <c r="N112" s="9" t="str">
        <f>IF(ISNUMBER(TIMEVALUE(LEFT(Tides!F112,5))),TIMEVALUE(LEFT(Tides!F112,5)),"")</f>
        <v/>
      </c>
      <c r="O112" s="9"/>
      <c r="P112" s="10" t="str">
        <f>IF(ISNUMBER(VALUE(LEFT(RIGHT(Tides!F112,6),4))),VALUE(LEFT(RIGHT(Tides!F112,6),4)),"")</f>
        <v/>
      </c>
      <c r="R112" s="36" t="str">
        <f t="shared" si="58"/>
        <v>Sat 9</v>
      </c>
      <c r="S112" s="22" t="str">
        <f t="shared" si="59"/>
        <v>2.0 hours</v>
      </c>
      <c r="T112" s="22">
        <f t="shared" si="61"/>
        <v>8.3333333333333301E-2</v>
      </c>
      <c r="U112" s="22" t="str">
        <f t="shared" si="60"/>
        <v>2.0 hours</v>
      </c>
      <c r="V112" s="22">
        <f t="shared" si="62"/>
        <v>8.3333333333333301E-2</v>
      </c>
      <c r="W112" s="22" t="str">
        <f>IF(ISTEXT(Tides!B112),Tides!B112,"")</f>
        <v>3:21 AM / 4.5 m</v>
      </c>
      <c r="X112" s="22" t="str">
        <f>IF(ISTEXT(Tides!C112),Tides!C112,"")</f>
        <v>9:19 AM / 0.3 m</v>
      </c>
      <c r="Y112" s="22" t="str">
        <f>IF(ISTEXT(Tides!D112),Tides!D112,"")</f>
        <v>3:37 PM / 4.6 m</v>
      </c>
      <c r="Z112" s="22" t="str">
        <f>IF(ISTEXT(Tides!E112),Tides!E112,"")</f>
        <v>9:44 PM / 0.1 m</v>
      </c>
      <c r="AA112" s="22" t="str">
        <f>IF(ISTEXT(Tides!F112),Tides!F112,"")</f>
        <v/>
      </c>
      <c r="AB112" s="60">
        <f t="shared" si="63"/>
        <v>0.30486111111111114</v>
      </c>
      <c r="AC112" s="61">
        <f t="shared" si="64"/>
        <v>0.47152777777777777</v>
      </c>
      <c r="AD112" s="60">
        <f t="shared" si="65"/>
        <v>0.82222222222222219</v>
      </c>
      <c r="AE112" s="64">
        <f t="shared" si="66"/>
        <v>0.98888888888888871</v>
      </c>
      <c r="AF112" s="37">
        <f>Tides!H112</f>
        <v>0.25972222222222224</v>
      </c>
      <c r="AG112" s="37">
        <f>Tides!I112</f>
        <v>0.83750000000000002</v>
      </c>
    </row>
    <row r="113" spans="1:33" ht="19.95" customHeight="1" x14ac:dyDescent="0.25">
      <c r="A113" s="8" t="str">
        <f>Tides!A113</f>
        <v>Sun 10</v>
      </c>
      <c r="B113" s="9">
        <f>IF(ISNUMBER(TIMEVALUE(LEFT(Tides!B113,5))),TIMEVALUE(LEFT(Tides!B113,5)),"")</f>
        <v>0.17013888888888887</v>
      </c>
      <c r="C113" s="10">
        <f>IF(ISNUMBER(VALUE(LEFT(RIGHT(Tides!B113,6),4))),VALUE(LEFT(RIGHT(Tides!B113,6),4)),"")</f>
        <v>4.4000000000000004</v>
      </c>
      <c r="D113" s="9">
        <f>IF(ISNUMBER(TIMEVALUE(LEFT(Tides!C113,5))),TIMEVALUE(LEFT(Tides!C113,5)),"")</f>
        <v>0.41805555555555557</v>
      </c>
      <c r="E113" s="10">
        <f>COUNTIF(Tides!C113, "*PM*")</f>
        <v>0</v>
      </c>
      <c r="F113" s="59">
        <f t="shared" si="67"/>
        <v>0.41805555555555557</v>
      </c>
      <c r="G113" s="51">
        <f>IF(ISNUMBER(VALUE(LEFT(RIGHT(Tides!C113,6),4))),VALUE(LEFT(RIGHT(Tides!C113,6),4)),"")</f>
        <v>0.3</v>
      </c>
      <c r="H113" s="9">
        <f>IF(ISNUMBER(TIMEVALUE(LEFT(Tides!D113,5))),TIMEVALUE(LEFT(Tides!D113,5)),"")</f>
        <v>0.18333333333333335</v>
      </c>
      <c r="I113" s="10">
        <f>IF(ISNUMBER(VALUE(LEFT(RIGHT(Tides!D113,6),4))),VALUE(LEFT(RIGHT(Tides!D113,6),4)),"")</f>
        <v>4.5</v>
      </c>
      <c r="J113" s="9">
        <f>IF(ISNUMBER(TIMEVALUE(LEFT(Tides!E113,5))),TIMEVALUE(LEFT(Tides!E113,5)),"")</f>
        <v>0.43611111111111112</v>
      </c>
      <c r="K113" s="10">
        <f>COUNTIF(Tides!E113, "*PM*")</f>
        <v>1</v>
      </c>
      <c r="L113" s="59">
        <f t="shared" ref="L113:L133" si="68">IF(K113&gt;0,J113+0.5, J113)</f>
        <v>0.93611111111111112</v>
      </c>
      <c r="M113" s="51">
        <f>IF(ISNUMBER(VALUE(LEFT(RIGHT(Tides!E113,6),4))),VALUE(LEFT(RIGHT(Tides!E113,6),4)),"")</f>
        <v>0.3</v>
      </c>
      <c r="N113" s="9" t="str">
        <f>IF(ISNUMBER(TIMEVALUE(LEFT(Tides!F113,5))),TIMEVALUE(LEFT(Tides!F113,5)),"")</f>
        <v/>
      </c>
      <c r="O113" s="9"/>
      <c r="P113" s="10" t="str">
        <f>IF(ISNUMBER(VALUE(LEFT(RIGHT(Tides!F113,6),4))),VALUE(LEFT(RIGHT(Tides!F113,6),4)),"")</f>
        <v/>
      </c>
      <c r="R113" s="36" t="str">
        <f t="shared" si="58"/>
        <v>Sun 10</v>
      </c>
      <c r="S113" s="22" t="str">
        <f t="shared" si="59"/>
        <v>2.0 hours</v>
      </c>
      <c r="T113" s="22">
        <f t="shared" si="61"/>
        <v>8.3333333333333301E-2</v>
      </c>
      <c r="U113" s="22" t="str">
        <f t="shared" si="60"/>
        <v>2.0 hours</v>
      </c>
      <c r="V113" s="22">
        <f t="shared" si="62"/>
        <v>8.3333333333333301E-2</v>
      </c>
      <c r="W113" s="22" t="str">
        <f>IF(ISTEXT(Tides!B113),Tides!B113,"")</f>
        <v>4:05 AM / 4.4 m</v>
      </c>
      <c r="X113" s="22" t="str">
        <f>IF(ISTEXT(Tides!C113),Tides!C113,"")</f>
        <v>10:02 AM / 0.3 m</v>
      </c>
      <c r="Y113" s="22" t="str">
        <f>IF(ISTEXT(Tides!D113),Tides!D113,"")</f>
        <v>4:24 PM / 4.5 m</v>
      </c>
      <c r="Z113" s="22" t="str">
        <f>IF(ISTEXT(Tides!E113),Tides!E113,"")</f>
        <v>10:28 PM / 0.3 m</v>
      </c>
      <c r="AA113" s="22" t="str">
        <f>IF(ISTEXT(Tides!F113),Tides!F113,"")</f>
        <v/>
      </c>
      <c r="AB113" s="60">
        <f t="shared" si="63"/>
        <v>0.33472222222222225</v>
      </c>
      <c r="AC113" s="61">
        <f t="shared" si="64"/>
        <v>0.50138888888888888</v>
      </c>
      <c r="AD113" s="60">
        <f t="shared" si="65"/>
        <v>0.85277777777777786</v>
      </c>
      <c r="AE113" s="64">
        <f t="shared" si="66"/>
        <v>1.0194444444444444</v>
      </c>
      <c r="AF113" s="37">
        <f>Tides!H113</f>
        <v>0.25833333333333336</v>
      </c>
      <c r="AG113" s="37">
        <f>Tides!I113</f>
        <v>0.83888888888888891</v>
      </c>
    </row>
    <row r="114" spans="1:33" ht="19.95" customHeight="1" x14ac:dyDescent="0.25">
      <c r="A114" s="8" t="str">
        <f>Tides!A114</f>
        <v>Mon 11</v>
      </c>
      <c r="B114" s="9">
        <f>IF(ISNUMBER(TIMEVALUE(LEFT(Tides!B114,5))),TIMEVALUE(LEFT(Tides!B114,5)),"")</f>
        <v>0.20138888888888887</v>
      </c>
      <c r="C114" s="10">
        <f>IF(ISNUMBER(VALUE(LEFT(RIGHT(Tides!B114,6),4))),VALUE(LEFT(RIGHT(Tides!B114,6),4)),"")</f>
        <v>4.2</v>
      </c>
      <c r="D114" s="9">
        <f>IF(ISNUMBER(TIMEVALUE(LEFT(Tides!C114,5))),TIMEVALUE(LEFT(Tides!C114,5)),"")</f>
        <v>0.45</v>
      </c>
      <c r="E114" s="10">
        <f>COUNTIF(Tides!C114, "*PM*")</f>
        <v>0</v>
      </c>
      <c r="F114" s="59">
        <f t="shared" si="67"/>
        <v>0.45</v>
      </c>
      <c r="G114" s="51">
        <f>IF(ISNUMBER(VALUE(LEFT(RIGHT(Tides!C114,6),4))),VALUE(LEFT(RIGHT(Tides!C114,6),4)),"")</f>
        <v>0.5</v>
      </c>
      <c r="H114" s="9">
        <f>IF(ISNUMBER(TIMEVALUE(LEFT(Tides!D114,5))),TIMEVALUE(LEFT(Tides!D114,5)),"")</f>
        <v>0.21805555555555556</v>
      </c>
      <c r="I114" s="10">
        <f>IF(ISNUMBER(VALUE(LEFT(RIGHT(Tides!D114,6),4))),VALUE(LEFT(RIGHT(Tides!D114,6),4)),"")</f>
        <v>4.2</v>
      </c>
      <c r="J114" s="9">
        <f>IF(ISNUMBER(TIMEVALUE(LEFT(Tides!E114,5))),TIMEVALUE(LEFT(Tides!E114,5)),"")</f>
        <v>0.4680555555555555</v>
      </c>
      <c r="K114" s="10">
        <f>COUNTIF(Tides!E114, "*PM*")</f>
        <v>1</v>
      </c>
      <c r="L114" s="59">
        <f t="shared" si="68"/>
        <v>0.96805555555555545</v>
      </c>
      <c r="M114" s="51">
        <f>IF(ISNUMBER(VALUE(LEFT(RIGHT(Tides!E114,6),4))),VALUE(LEFT(RIGHT(Tides!E114,6),4)),"")</f>
        <v>0.7</v>
      </c>
      <c r="N114" s="9" t="str">
        <f>IF(ISNUMBER(TIMEVALUE(LEFT(Tides!F114,5))),TIMEVALUE(LEFT(Tides!F114,5)),"")</f>
        <v/>
      </c>
      <c r="O114" s="9"/>
      <c r="P114" s="10" t="str">
        <f>IF(ISNUMBER(VALUE(LEFT(RIGHT(Tides!F114,6),4))),VALUE(LEFT(RIGHT(Tides!F114,6),4)),"")</f>
        <v/>
      </c>
      <c r="R114" s="36" t="str">
        <f t="shared" si="58"/>
        <v>Mon 11</v>
      </c>
      <c r="S114" s="22" t="str">
        <f t="shared" si="59"/>
        <v>2.0 hours</v>
      </c>
      <c r="T114" s="22">
        <f t="shared" si="61"/>
        <v>8.3333333333333301E-2</v>
      </c>
      <c r="U114" s="22" t="str">
        <f t="shared" si="60"/>
        <v>1.5 hour</v>
      </c>
      <c r="V114" s="22">
        <f t="shared" si="62"/>
        <v>6.25E-2</v>
      </c>
      <c r="W114" s="22" t="str">
        <f>IF(ISTEXT(Tides!B114),Tides!B114,"")</f>
        <v>4:50 AM / 4.2 m</v>
      </c>
      <c r="X114" s="22" t="str">
        <f>IF(ISTEXT(Tides!C114),Tides!C114,"")</f>
        <v>10:48 AM / 0.5 m</v>
      </c>
      <c r="Y114" s="22" t="str">
        <f>IF(ISTEXT(Tides!D114),Tides!D114,"")</f>
        <v>5:14 PM / 4.2 m</v>
      </c>
      <c r="Z114" s="22" t="str">
        <f>IF(ISTEXT(Tides!E114),Tides!E114,"")</f>
        <v>11:14 PM / 0.7 m</v>
      </c>
      <c r="AA114" s="22" t="str">
        <f>IF(ISTEXT(Tides!F114),Tides!F114,"")</f>
        <v/>
      </c>
      <c r="AB114" s="60">
        <f t="shared" ref="AB114:AB132" si="69">IF($S114="No Restriction","",MAX($F114-VALUE(LEFT($S114,3))/24,0))</f>
        <v>0.3666666666666667</v>
      </c>
      <c r="AC114" s="61">
        <f t="shared" si="64"/>
        <v>0.53333333333333333</v>
      </c>
      <c r="AD114" s="60">
        <f t="shared" si="65"/>
        <v>0.90555555555555545</v>
      </c>
      <c r="AE114" s="64">
        <f t="shared" si="66"/>
        <v>1.0305555555555554</v>
      </c>
      <c r="AF114" s="37">
        <f>Tides!H114</f>
        <v>0.25625000000000003</v>
      </c>
      <c r="AG114" s="37">
        <f>Tides!I114</f>
        <v>0.84027777777777779</v>
      </c>
    </row>
    <row r="115" spans="1:33" ht="19.95" customHeight="1" x14ac:dyDescent="0.25">
      <c r="A115" s="8" t="str">
        <f>Tides!A115</f>
        <v>Tue 12</v>
      </c>
      <c r="B115" s="9">
        <f>IF(ISNUMBER(TIMEVALUE(LEFT(Tides!B115,5))),TIMEVALUE(LEFT(Tides!B115,5)),"")</f>
        <v>0.23472222222222219</v>
      </c>
      <c r="C115" s="10">
        <f>IF(ISNUMBER(VALUE(LEFT(RIGHT(Tides!B115,6),4))),VALUE(LEFT(RIGHT(Tides!B115,6),4)),"")</f>
        <v>4</v>
      </c>
      <c r="D115" s="9">
        <f>IF(ISNUMBER(TIMEVALUE(LEFT(Tides!C115,5))),TIMEVALUE(LEFT(Tides!C115,5)),"")</f>
        <v>0.48472222222222222</v>
      </c>
      <c r="E115" s="10">
        <f>COUNTIF(Tides!C115, "*PM*")</f>
        <v>0</v>
      </c>
      <c r="F115" s="59">
        <f t="shared" si="67"/>
        <v>0.48472222222222222</v>
      </c>
      <c r="G115" s="51">
        <f>IF(ISNUMBER(VALUE(LEFT(RIGHT(Tides!C115,6),4))),VALUE(LEFT(RIGHT(Tides!C115,6),4)),"")</f>
        <v>0.7</v>
      </c>
      <c r="H115" s="9">
        <f>IF(ISNUMBER(TIMEVALUE(LEFT(Tides!D115,5))),TIMEVALUE(LEFT(Tides!D115,5)),"")</f>
        <v>0.25625000000000003</v>
      </c>
      <c r="I115" s="10">
        <f>IF(ISNUMBER(VALUE(LEFT(RIGHT(Tides!D115,6),4))),VALUE(LEFT(RIGHT(Tides!D115,6),4)),"")</f>
        <v>3.9</v>
      </c>
      <c r="J115" s="9" t="str">
        <f>IF(ISNUMBER(TIMEVALUE(LEFT(Tides!E115,5))),TIMEVALUE(LEFT(Tides!E115,5)),"")</f>
        <v/>
      </c>
      <c r="K115" s="10">
        <f>COUNTIF(Tides!E115, "*PM*")</f>
        <v>0</v>
      </c>
      <c r="L115" s="59" t="str">
        <f t="shared" si="68"/>
        <v/>
      </c>
      <c r="M115" s="51" t="str">
        <f>IF(ISNUMBER(VALUE(LEFT(RIGHT(Tides!E115,6),4))),VALUE(LEFT(RIGHT(Tides!E115,6),4)),"")</f>
        <v/>
      </c>
      <c r="N115" s="9" t="str">
        <f>IF(ISNUMBER(TIMEVALUE(LEFT(Tides!F115,5))),TIMEVALUE(LEFT(Tides!F115,5)),"")</f>
        <v/>
      </c>
      <c r="O115" s="9"/>
      <c r="P115" s="10" t="str">
        <f>IF(ISNUMBER(VALUE(LEFT(RIGHT(Tides!F115,6),4))),VALUE(LEFT(RIGHT(Tides!F115,6),4)),"")</f>
        <v/>
      </c>
      <c r="R115" s="36" t="str">
        <f t="shared" si="58"/>
        <v>Tue 12</v>
      </c>
      <c r="S115" s="22" t="str">
        <f t="shared" si="59"/>
        <v>1.5 hour</v>
      </c>
      <c r="T115" s="22">
        <f t="shared" si="61"/>
        <v>6.25E-2</v>
      </c>
      <c r="U115" s="22" t="str">
        <f t="shared" si="60"/>
        <v>No Restriction</v>
      </c>
      <c r="V115" s="22">
        <f t="shared" si="62"/>
        <v>0</v>
      </c>
      <c r="W115" s="22" t="str">
        <f>IF(ISTEXT(Tides!B115),Tides!B115,"")</f>
        <v>5:38 AM / 4.0 m</v>
      </c>
      <c r="X115" s="22" t="str">
        <f>IF(ISTEXT(Tides!C115),Tides!C115,"")</f>
        <v>11:38 AM / 0.7 m</v>
      </c>
      <c r="Y115" s="22" t="str">
        <f>IF(ISTEXT(Tides!D115),Tides!D115,"")</f>
        <v>6:09 PM / 3.9 m</v>
      </c>
      <c r="Z115" s="22" t="str">
        <f>IF(ISTEXT(Tides!E115),Tides!E115,"")</f>
        <v/>
      </c>
      <c r="AA115" s="22" t="str">
        <f>IF(ISTEXT(Tides!F115),Tides!F115,"")</f>
        <v/>
      </c>
      <c r="AB115" s="60">
        <f t="shared" si="69"/>
        <v>0.42222222222222222</v>
      </c>
      <c r="AC115" s="61">
        <f t="shared" si="64"/>
        <v>0.54722222222222228</v>
      </c>
      <c r="AD115" s="60" t="str">
        <f t="shared" si="65"/>
        <v/>
      </c>
      <c r="AE115" s="64" t="str">
        <f t="shared" si="66"/>
        <v/>
      </c>
      <c r="AF115" s="37">
        <f>Tides!H115</f>
        <v>0.25416666666666665</v>
      </c>
      <c r="AG115" s="37">
        <f>Tides!I115</f>
        <v>0.84166666666666667</v>
      </c>
    </row>
    <row r="116" spans="1:33" ht="19.95" customHeight="1" x14ac:dyDescent="0.25">
      <c r="A116" s="8" t="str">
        <f>Tides!A116</f>
        <v>Wed 13</v>
      </c>
      <c r="B116" s="9" t="str">
        <f>IF(ISNUMBER(TIMEVALUE(LEFT(Tides!B116,5))),TIMEVALUE(LEFT(Tides!B116,5)),"")</f>
        <v/>
      </c>
      <c r="C116" s="10" t="str">
        <f>IF(ISNUMBER(VALUE(LEFT(RIGHT(Tides!B116,6),4))),VALUE(LEFT(RIGHT(Tides!B116,6),4)),"")</f>
        <v/>
      </c>
      <c r="D116" s="9">
        <f>IF(ISNUMBER(TIMEVALUE(LEFT(Tides!C116,5))),TIMEVALUE(LEFT(Tides!C116,5)),"")</f>
        <v>0.50347222222222221</v>
      </c>
      <c r="E116" s="10">
        <f>COUNTIF(Tides!C116, "*PM*")</f>
        <v>0</v>
      </c>
      <c r="F116" s="59">
        <f t="shared" si="67"/>
        <v>0.50347222222222221</v>
      </c>
      <c r="G116" s="51">
        <f>IF(ISNUMBER(VALUE(LEFT(RIGHT(Tides!C116,6),4))),VALUE(LEFT(RIGHT(Tides!C116,6),4)),"")</f>
        <v>1.1000000000000001</v>
      </c>
      <c r="H116" s="9">
        <f>IF(ISNUMBER(TIMEVALUE(LEFT(Tides!D116,5))),TIMEVALUE(LEFT(Tides!D116,5)),"")</f>
        <v>0.27152777777777776</v>
      </c>
      <c r="I116" s="10">
        <f>IF(ISNUMBER(VALUE(LEFT(RIGHT(Tides!D116,6),4))),VALUE(LEFT(RIGHT(Tides!D116,6),4)),"")</f>
        <v>3.7</v>
      </c>
      <c r="J116" s="9">
        <f>IF(ISNUMBER(TIMEVALUE(LEFT(Tides!E116,5))),TIMEVALUE(LEFT(Tides!E116,5)),"")</f>
        <v>0.52430555555555558</v>
      </c>
      <c r="K116" s="10">
        <f>COUNTIF(Tides!E116, "*PM*")</f>
        <v>1</v>
      </c>
      <c r="L116" s="59">
        <f t="shared" si="68"/>
        <v>1.0243055555555556</v>
      </c>
      <c r="M116" s="51">
        <f>IF(ISNUMBER(VALUE(LEFT(RIGHT(Tides!E116,6),4))),VALUE(LEFT(RIGHT(Tides!E116,6),4)),"")</f>
        <v>1</v>
      </c>
      <c r="N116" s="9">
        <f>IF(ISNUMBER(TIMEVALUE(LEFT(Tides!F116,5))),TIMEVALUE(LEFT(Tides!F116,5)),"")</f>
        <v>0.30138888888888887</v>
      </c>
      <c r="O116" s="9"/>
      <c r="P116" s="10">
        <f>IF(ISNUMBER(VALUE(LEFT(RIGHT(Tides!F116,6),4))),VALUE(LEFT(RIGHT(Tides!F116,6),4)),"")</f>
        <v>3.6</v>
      </c>
      <c r="R116" s="36" t="str">
        <f t="shared" si="58"/>
        <v>Wed 13</v>
      </c>
      <c r="S116" s="22" t="str">
        <f t="shared" si="59"/>
        <v>1.5 hour</v>
      </c>
      <c r="T116" s="22">
        <f t="shared" si="61"/>
        <v>6.25E-2</v>
      </c>
      <c r="U116" s="22" t="str">
        <f t="shared" si="60"/>
        <v>1.5 hour</v>
      </c>
      <c r="V116" s="22">
        <f t="shared" si="62"/>
        <v>6.25E-2</v>
      </c>
      <c r="W116" s="22" t="str">
        <f>IF(ISTEXT(Tides!B116),Tides!B116,"")</f>
        <v/>
      </c>
      <c r="X116" s="22" t="str">
        <f>IF(ISTEXT(Tides!C116),Tides!C116,"")</f>
        <v>12:05 AM / 1.1 m</v>
      </c>
      <c r="Y116" s="22" t="str">
        <f>IF(ISTEXT(Tides!D116),Tides!D116,"")</f>
        <v>6:31 AM / 3.7 m</v>
      </c>
      <c r="Z116" s="22" t="str">
        <f>IF(ISTEXT(Tides!E116),Tides!E116,"")</f>
        <v>12:35 PM / 1.0 m</v>
      </c>
      <c r="AA116" s="22" t="str">
        <f>IF(ISTEXT(Tides!F116),Tides!F116,"")</f>
        <v>7:14 PM / 3.6 m</v>
      </c>
      <c r="AB116" s="60">
        <f t="shared" si="69"/>
        <v>0.44097222222222221</v>
      </c>
      <c r="AC116" s="61">
        <f t="shared" si="64"/>
        <v>0.56597222222222221</v>
      </c>
      <c r="AD116" s="60">
        <f t="shared" si="65"/>
        <v>0.96180555555555558</v>
      </c>
      <c r="AE116" s="64">
        <f t="shared" si="66"/>
        <v>1.0868055555555556</v>
      </c>
      <c r="AF116" s="37">
        <f>Tides!H116</f>
        <v>0.25277777777777777</v>
      </c>
      <c r="AG116" s="37">
        <f>Tides!I116</f>
        <v>0.84305555555555556</v>
      </c>
    </row>
    <row r="117" spans="1:33" ht="19.95" customHeight="1" x14ac:dyDescent="0.25">
      <c r="A117" s="8" t="str">
        <f>Tides!A117</f>
        <v>Thu 14</v>
      </c>
      <c r="B117" s="9" t="str">
        <f>IF(ISNUMBER(TIMEVALUE(LEFT(Tides!B117,5))),TIMEVALUE(LEFT(Tides!B117,5)),"")</f>
        <v/>
      </c>
      <c r="C117" s="10" t="str">
        <f>IF(ISNUMBER(VALUE(LEFT(RIGHT(Tides!B117,6),4))),VALUE(LEFT(RIGHT(Tides!B117,6),4)),"")</f>
        <v/>
      </c>
      <c r="D117" s="9">
        <f>IF(ISNUMBER(TIMEVALUE(LEFT(Tides!C117,5))),TIMEVALUE(LEFT(Tides!C117,5)),"")</f>
        <v>4.5138888888888888E-2</v>
      </c>
      <c r="E117" s="10">
        <f>COUNTIF(Tides!C117, "*PM*")</f>
        <v>0</v>
      </c>
      <c r="F117" s="59">
        <f t="shared" si="67"/>
        <v>4.5138888888888888E-2</v>
      </c>
      <c r="G117" s="51">
        <f>IF(ISNUMBER(VALUE(LEFT(RIGHT(Tides!C117,6),4))),VALUE(LEFT(RIGHT(Tides!C117,6),4)),"")</f>
        <v>1.4</v>
      </c>
      <c r="H117" s="9">
        <f>IF(ISNUMBER(TIMEVALUE(LEFT(Tides!D117,5))),TIMEVALUE(LEFT(Tides!D117,5)),"")</f>
        <v>0.31527777777777777</v>
      </c>
      <c r="I117" s="10">
        <f>IF(ISNUMBER(VALUE(LEFT(RIGHT(Tides!D117,6),4))),VALUE(LEFT(RIGHT(Tides!D117,6),4)),"")</f>
        <v>3.5</v>
      </c>
      <c r="J117" s="9">
        <f>IF(ISNUMBER(TIMEVALUE(LEFT(Tides!E117,5))),TIMEVALUE(LEFT(Tides!E117,5)),"")</f>
        <v>7.3611111111111113E-2</v>
      </c>
      <c r="K117" s="10">
        <f>COUNTIF(Tides!E117, "*PM*")</f>
        <v>1</v>
      </c>
      <c r="L117" s="59">
        <f t="shared" si="68"/>
        <v>0.57361111111111107</v>
      </c>
      <c r="M117" s="51">
        <f>IF(ISNUMBER(VALUE(LEFT(RIGHT(Tides!E117,6),4))),VALUE(LEFT(RIGHT(Tides!E117,6),4)),"")</f>
        <v>1.2</v>
      </c>
      <c r="N117" s="9">
        <f>IF(ISNUMBER(TIMEVALUE(LEFT(Tides!F117,5))),TIMEVALUE(LEFT(Tides!F117,5)),"")</f>
        <v>0.35347222222222219</v>
      </c>
      <c r="O117" s="9"/>
      <c r="P117" s="10">
        <f>IF(ISNUMBER(VALUE(LEFT(RIGHT(Tides!F117,6),4))),VALUE(LEFT(RIGHT(Tides!F117,6),4)),"")</f>
        <v>3.4</v>
      </c>
      <c r="R117" s="36" t="str">
        <f t="shared" si="58"/>
        <v>Thu 14</v>
      </c>
      <c r="S117" s="22" t="str">
        <f t="shared" si="59"/>
        <v>No Restriction</v>
      </c>
      <c r="T117" s="22">
        <f t="shared" si="61"/>
        <v>0</v>
      </c>
      <c r="U117" s="22" t="str">
        <f t="shared" si="60"/>
        <v>1.5 hour</v>
      </c>
      <c r="V117" s="22">
        <f t="shared" si="62"/>
        <v>6.25E-2</v>
      </c>
      <c r="W117" s="22" t="str">
        <f>IF(ISTEXT(Tides!B117),Tides!B117,"")</f>
        <v/>
      </c>
      <c r="X117" s="22" t="str">
        <f>IF(ISTEXT(Tides!C117),Tides!C117,"")</f>
        <v>1:05 AM / 1.4 m</v>
      </c>
      <c r="Y117" s="22" t="str">
        <f>IF(ISTEXT(Tides!D117),Tides!D117,"")</f>
        <v>7:34 AM / 3.5 m</v>
      </c>
      <c r="Z117" s="22" t="str">
        <f>IF(ISTEXT(Tides!E117),Tides!E117,"")</f>
        <v>1:46 PM / 1.2 m</v>
      </c>
      <c r="AA117" s="22" t="str">
        <f>IF(ISTEXT(Tides!F117),Tides!F117,"")</f>
        <v>8:29 PM / 3.4 m</v>
      </c>
      <c r="AB117" s="60" t="str">
        <f t="shared" si="69"/>
        <v/>
      </c>
      <c r="AC117" s="61" t="str">
        <f t="shared" si="64"/>
        <v/>
      </c>
      <c r="AD117" s="60">
        <f t="shared" si="65"/>
        <v>0.51111111111111107</v>
      </c>
      <c r="AE117" s="64">
        <f t="shared" si="66"/>
        <v>0.63611111111111107</v>
      </c>
      <c r="AF117" s="37">
        <f>Tides!H117</f>
        <v>0.25069444444444444</v>
      </c>
      <c r="AG117" s="37">
        <f>Tides!I117</f>
        <v>0.84444444444444444</v>
      </c>
    </row>
    <row r="118" spans="1:33" ht="19.95" customHeight="1" x14ac:dyDescent="0.25">
      <c r="A118" s="8" t="str">
        <f>Tides!A118</f>
        <v>Fri 15</v>
      </c>
      <c r="B118" s="9" t="str">
        <f>IF(ISNUMBER(TIMEVALUE(LEFT(Tides!B118,5))),TIMEVALUE(LEFT(Tides!B118,5)),"")</f>
        <v/>
      </c>
      <c r="C118" s="10" t="str">
        <f>IF(ISNUMBER(VALUE(LEFT(RIGHT(Tides!B118,6),4))),VALUE(LEFT(RIGHT(Tides!B118,6),4)),"")</f>
        <v/>
      </c>
      <c r="D118" s="9">
        <f>IF(ISNUMBER(TIMEVALUE(LEFT(Tides!C118,5))),TIMEVALUE(LEFT(Tides!C118,5)),"")</f>
        <v>9.930555555555555E-2</v>
      </c>
      <c r="E118" s="10">
        <f>COUNTIF(Tides!C118, "*PM*")</f>
        <v>0</v>
      </c>
      <c r="F118" s="59">
        <f t="shared" si="67"/>
        <v>9.930555555555555E-2</v>
      </c>
      <c r="G118" s="51">
        <f>IF(ISNUMBER(VALUE(LEFT(RIGHT(Tides!C118,6),4))),VALUE(LEFT(RIGHT(Tides!C118,6),4)),"")</f>
        <v>1.7</v>
      </c>
      <c r="H118" s="9">
        <f>IF(ISNUMBER(TIMEVALUE(LEFT(Tides!D118,5))),TIMEVALUE(LEFT(Tides!D118,5)),"")</f>
        <v>0.3659722222222222</v>
      </c>
      <c r="I118" s="10">
        <f>IF(ISNUMBER(VALUE(LEFT(RIGHT(Tides!D118,6),4))),VALUE(LEFT(RIGHT(Tides!D118,6),4)),"")</f>
        <v>3.4</v>
      </c>
      <c r="J118" s="9">
        <f>IF(ISNUMBER(TIMEVALUE(LEFT(Tides!E118,5))),TIMEVALUE(LEFT(Tides!E118,5)),"")</f>
        <v>0.13472222222222222</v>
      </c>
      <c r="K118" s="10">
        <f>COUNTIF(Tides!E118, "*PM*")</f>
        <v>1</v>
      </c>
      <c r="L118" s="59">
        <f t="shared" si="68"/>
        <v>0.63472222222222219</v>
      </c>
      <c r="M118" s="51">
        <f>IF(ISNUMBER(VALUE(LEFT(RIGHT(Tides!E118,6),4))),VALUE(LEFT(RIGHT(Tides!E118,6),4)),"")</f>
        <v>1.3</v>
      </c>
      <c r="N118" s="9">
        <f>IF(ISNUMBER(TIMEVALUE(LEFT(Tides!F118,5))),TIMEVALUE(LEFT(Tides!F118,5)),"")</f>
        <v>0.41041666666666665</v>
      </c>
      <c r="O118" s="9"/>
      <c r="P118" s="10">
        <f>IF(ISNUMBER(VALUE(LEFT(RIGHT(Tides!F118,6),4))),VALUE(LEFT(RIGHT(Tides!F118,6),4)),"")</f>
        <v>3.3</v>
      </c>
      <c r="R118" s="36" t="str">
        <f t="shared" si="58"/>
        <v>Fri 15</v>
      </c>
      <c r="S118" s="22" t="str">
        <f t="shared" si="59"/>
        <v>No Restriction</v>
      </c>
      <c r="T118" s="22">
        <f t="shared" si="61"/>
        <v>0</v>
      </c>
      <c r="U118" s="22" t="str">
        <f t="shared" si="60"/>
        <v>1.0 hour</v>
      </c>
      <c r="V118" s="22">
        <f t="shared" si="62"/>
        <v>4.1666666666666699E-2</v>
      </c>
      <c r="W118" s="22" t="str">
        <f>IF(ISTEXT(Tides!B118),Tides!B118,"")</f>
        <v/>
      </c>
      <c r="X118" s="22" t="str">
        <f>IF(ISTEXT(Tides!C118),Tides!C118,"")</f>
        <v>2:23 AM / 1.7 m</v>
      </c>
      <c r="Y118" s="22" t="str">
        <f>IF(ISTEXT(Tides!D118),Tides!D118,"")</f>
        <v>8:47 AM / 3.4 m</v>
      </c>
      <c r="Z118" s="22" t="str">
        <f>IF(ISTEXT(Tides!E118),Tides!E118,"")</f>
        <v>3:14 PM / 1.3 m</v>
      </c>
      <c r="AA118" s="22" t="str">
        <f>IF(ISTEXT(Tides!F118),Tides!F118,"")</f>
        <v>9:51 PM / 3.3 m</v>
      </c>
      <c r="AB118" s="60" t="str">
        <f t="shared" si="69"/>
        <v/>
      </c>
      <c r="AC118" s="61" t="str">
        <f t="shared" si="64"/>
        <v/>
      </c>
      <c r="AD118" s="60">
        <f t="shared" si="65"/>
        <v>0.59305555555555545</v>
      </c>
      <c r="AE118" s="64">
        <f t="shared" si="66"/>
        <v>0.67638888888888893</v>
      </c>
      <c r="AF118" s="37">
        <f>Tides!H118</f>
        <v>0.24861111111111112</v>
      </c>
      <c r="AG118" s="37">
        <f>Tides!I118</f>
        <v>0.84583333333333333</v>
      </c>
    </row>
    <row r="119" spans="1:33" ht="19.95" customHeight="1" x14ac:dyDescent="0.25">
      <c r="A119" s="8" t="str">
        <f>Tides!A119</f>
        <v>Sat 16</v>
      </c>
      <c r="B119" s="9" t="str">
        <f>IF(ISNUMBER(TIMEVALUE(LEFT(Tides!B119,5))),TIMEVALUE(LEFT(Tides!B119,5)),"")</f>
        <v/>
      </c>
      <c r="C119" s="10" t="str">
        <f>IF(ISNUMBER(VALUE(LEFT(RIGHT(Tides!B119,6),4))),VALUE(LEFT(RIGHT(Tides!B119,6),4)),"")</f>
        <v/>
      </c>
      <c r="D119" s="9">
        <f>IF(ISNUMBER(TIMEVALUE(LEFT(Tides!C119,5))),TIMEVALUE(LEFT(Tides!C119,5)),"")</f>
        <v>0.16250000000000001</v>
      </c>
      <c r="E119" s="10">
        <f>COUNTIF(Tides!C119, "*PM*")</f>
        <v>0</v>
      </c>
      <c r="F119" s="59">
        <f t="shared" si="67"/>
        <v>0.16250000000000001</v>
      </c>
      <c r="G119" s="51">
        <f>IF(ISNUMBER(VALUE(LEFT(RIGHT(Tides!C119,6),4))),VALUE(LEFT(RIGHT(Tides!C119,6),4)),"")</f>
        <v>1.7</v>
      </c>
      <c r="H119" s="9">
        <f>IF(ISNUMBER(TIMEVALUE(LEFT(Tides!D119,5))),TIMEVALUE(LEFT(Tides!D119,5)),"")</f>
        <v>0.41944444444444445</v>
      </c>
      <c r="I119" s="10">
        <f>IF(ISNUMBER(VALUE(LEFT(RIGHT(Tides!D119,6),4))),VALUE(LEFT(RIGHT(Tides!D119,6),4)),"")</f>
        <v>3.4</v>
      </c>
      <c r="J119" s="9">
        <f>IF(ISNUMBER(TIMEVALUE(LEFT(Tides!E119,5))),TIMEVALUE(LEFT(Tides!E119,5)),"")</f>
        <v>0.19236111111111112</v>
      </c>
      <c r="K119" s="10">
        <f>COUNTIF(Tides!E119, "*PM*")</f>
        <v>1</v>
      </c>
      <c r="L119" s="59">
        <f t="shared" si="68"/>
        <v>0.69236111111111109</v>
      </c>
      <c r="M119" s="51">
        <f>IF(ISNUMBER(VALUE(LEFT(RIGHT(Tides!E119,6),4))),VALUE(LEFT(RIGHT(Tides!E119,6),4)),"")</f>
        <v>1.3</v>
      </c>
      <c r="N119" s="9">
        <f>IF(ISNUMBER(TIMEVALUE(LEFT(Tides!F119,5))),TIMEVALUE(LEFT(Tides!F119,5)),"")</f>
        <v>0.46180555555555558</v>
      </c>
      <c r="O119" s="9"/>
      <c r="P119" s="10">
        <f>IF(ISNUMBER(VALUE(LEFT(RIGHT(Tides!F119,6),4))),VALUE(LEFT(RIGHT(Tides!F119,6),4)),"")</f>
        <v>3.4</v>
      </c>
      <c r="R119" s="36" t="str">
        <f t="shared" si="58"/>
        <v>Sat 16</v>
      </c>
      <c r="S119" s="22" t="str">
        <f t="shared" si="59"/>
        <v>No Restriction</v>
      </c>
      <c r="T119" s="22">
        <f t="shared" si="61"/>
        <v>0</v>
      </c>
      <c r="U119" s="22" t="str">
        <f t="shared" si="60"/>
        <v>1.0 hour</v>
      </c>
      <c r="V119" s="22">
        <f t="shared" si="62"/>
        <v>4.1666666666666699E-2</v>
      </c>
      <c r="W119" s="22" t="str">
        <f>IF(ISTEXT(Tides!B119),Tides!B119,"")</f>
        <v/>
      </c>
      <c r="X119" s="22" t="str">
        <f>IF(ISTEXT(Tides!C119),Tides!C119,"")</f>
        <v>3:54 AM / 1.7 m</v>
      </c>
      <c r="Y119" s="22" t="str">
        <f>IF(ISTEXT(Tides!D119),Tides!D119,"")</f>
        <v>10:04 AM / 3.4 m</v>
      </c>
      <c r="Z119" s="22" t="str">
        <f>IF(ISTEXT(Tides!E119),Tides!E119,"")</f>
        <v>4:37 PM / 1.3 m</v>
      </c>
      <c r="AA119" s="22" t="str">
        <f>IF(ISTEXT(Tides!F119),Tides!F119,"")</f>
        <v>11:05 PM / 3.4 m</v>
      </c>
      <c r="AB119" s="60" t="str">
        <f t="shared" ref="AB119:AB120" si="70">IF(T119&gt;0,F119-T119,"")</f>
        <v/>
      </c>
      <c r="AC119" s="61" t="str">
        <f t="shared" si="64"/>
        <v/>
      </c>
      <c r="AD119" s="60">
        <f t="shared" si="65"/>
        <v>0.65069444444444435</v>
      </c>
      <c r="AE119" s="64">
        <f t="shared" si="66"/>
        <v>0.73402777777777783</v>
      </c>
      <c r="AF119" s="37">
        <f>Tides!H119</f>
        <v>0.24722222222222223</v>
      </c>
      <c r="AG119" s="37">
        <f>Tides!I119</f>
        <v>0.84791666666666676</v>
      </c>
    </row>
    <row r="120" spans="1:33" ht="19.95" customHeight="1" x14ac:dyDescent="0.25">
      <c r="A120" s="8" t="str">
        <f>Tides!A120</f>
        <v>Sun 17</v>
      </c>
      <c r="B120" s="9" t="str">
        <f>IF(ISNUMBER(TIMEVALUE(LEFT(Tides!B120,5))),TIMEVALUE(LEFT(Tides!B120,5)),"")</f>
        <v/>
      </c>
      <c r="C120" s="10" t="str">
        <f>IF(ISNUMBER(VALUE(LEFT(RIGHT(Tides!B120,6),4))),VALUE(LEFT(RIGHT(Tides!B120,6),4)),"")</f>
        <v/>
      </c>
      <c r="D120" s="9">
        <f>IF(ISNUMBER(TIMEVALUE(LEFT(Tides!C120,5))),TIMEVALUE(LEFT(Tides!C120,5)),"")</f>
        <v>0.21319444444444444</v>
      </c>
      <c r="E120" s="10">
        <f>COUNTIF(Tides!C120, "*PM*")</f>
        <v>0</v>
      </c>
      <c r="F120" s="59">
        <f t="shared" si="67"/>
        <v>0.21319444444444444</v>
      </c>
      <c r="G120" s="51">
        <f>IF(ISNUMBER(VALUE(LEFT(RIGHT(Tides!C120,6),4))),VALUE(LEFT(RIGHT(Tides!C120,6),4)),"")</f>
        <v>1.6</v>
      </c>
      <c r="H120" s="9">
        <f>IF(ISNUMBER(TIMEVALUE(LEFT(Tides!D120,5))),TIMEVALUE(LEFT(Tides!D120,5)),"")</f>
        <v>0.46666666666666662</v>
      </c>
      <c r="I120" s="10">
        <f>IF(ISNUMBER(VALUE(LEFT(RIGHT(Tides!D120,6),4))),VALUE(LEFT(RIGHT(Tides!D120,6),4)),"")</f>
        <v>3.5</v>
      </c>
      <c r="J120" s="9">
        <f>IF(ISNUMBER(TIMEVALUE(LEFT(Tides!E120,5))),TIMEVALUE(LEFT(Tides!E120,5)),"")</f>
        <v>0.23472222222222219</v>
      </c>
      <c r="K120" s="10">
        <f>COUNTIF(Tides!E120, "*PM*")</f>
        <v>1</v>
      </c>
      <c r="L120" s="59">
        <f t="shared" si="68"/>
        <v>0.73472222222222217</v>
      </c>
      <c r="M120" s="51">
        <f>IF(ISNUMBER(VALUE(LEFT(RIGHT(Tides!E120,6),4))),VALUE(LEFT(RIGHT(Tides!E120,6),4)),"")</f>
        <v>1.1000000000000001</v>
      </c>
      <c r="N120" s="9" t="str">
        <f>IF(ISNUMBER(TIMEVALUE(LEFT(Tides!F120,5))),TIMEVALUE(LEFT(Tides!F120,5)),"")</f>
        <v/>
      </c>
      <c r="O120" s="9"/>
      <c r="P120" s="10" t="str">
        <f>IF(ISNUMBER(VALUE(LEFT(RIGHT(Tides!F120,6),4))),VALUE(LEFT(RIGHT(Tides!F120,6),4)),"")</f>
        <v/>
      </c>
      <c r="R120" s="36" t="str">
        <f t="shared" si="58"/>
        <v>Sun 17</v>
      </c>
      <c r="S120" s="22" t="str">
        <f t="shared" si="59"/>
        <v>No Restriction</v>
      </c>
      <c r="T120" s="22">
        <f t="shared" si="61"/>
        <v>0</v>
      </c>
      <c r="U120" s="22" t="str">
        <f t="shared" si="60"/>
        <v>1.5 hour</v>
      </c>
      <c r="V120" s="22">
        <f t="shared" si="62"/>
        <v>6.25E-2</v>
      </c>
      <c r="W120" s="22" t="str">
        <f>IF(ISTEXT(Tides!B120),Tides!B120,"")</f>
        <v/>
      </c>
      <c r="X120" s="22" t="str">
        <f>IF(ISTEXT(Tides!C120),Tides!C120,"")</f>
        <v>5:07 AM / 1.6 m</v>
      </c>
      <c r="Y120" s="22" t="str">
        <f>IF(ISTEXT(Tides!D120),Tides!D120,"")</f>
        <v>11:12 AM / 3.5 m</v>
      </c>
      <c r="Z120" s="22" t="str">
        <f>IF(ISTEXT(Tides!E120),Tides!E120,"")</f>
        <v>5:38 PM / 1.1 m</v>
      </c>
      <c r="AA120" s="22" t="str">
        <f>IF(ISTEXT(Tides!F120),Tides!F120,"")</f>
        <v/>
      </c>
      <c r="AB120" s="60" t="str">
        <f t="shared" si="70"/>
        <v/>
      </c>
      <c r="AC120" s="61" t="str">
        <f t="shared" si="64"/>
        <v/>
      </c>
      <c r="AD120" s="60">
        <f t="shared" si="65"/>
        <v>0.67222222222222217</v>
      </c>
      <c r="AE120" s="64">
        <f t="shared" si="66"/>
        <v>0.79722222222222217</v>
      </c>
      <c r="AF120" s="37">
        <f>Tides!H120</f>
        <v>0.24513888888888888</v>
      </c>
      <c r="AG120" s="37">
        <f>Tides!I120</f>
        <v>0.84930555555555554</v>
      </c>
    </row>
    <row r="121" spans="1:33" ht="19.95" customHeight="1" x14ac:dyDescent="0.25">
      <c r="A121" s="8" t="str">
        <f>Tides!A121</f>
        <v>Mon 18</v>
      </c>
      <c r="B121" s="9">
        <f>IF(ISNUMBER(TIMEVALUE(LEFT(Tides!B121,5))),TIMEVALUE(LEFT(Tides!B121,5)),"")</f>
        <v>0.50138888888888888</v>
      </c>
      <c r="C121" s="10">
        <f>IF(ISNUMBER(VALUE(LEFT(RIGHT(Tides!B121,6),4))),VALUE(LEFT(RIGHT(Tides!B121,6),4)),"")</f>
        <v>3.5</v>
      </c>
      <c r="D121" s="9">
        <f>IF(ISNUMBER(TIMEVALUE(LEFT(Tides!C121,5))),TIMEVALUE(LEFT(Tides!C121,5)),"")</f>
        <v>0.24930555555555556</v>
      </c>
      <c r="E121" s="10">
        <f>COUNTIF(Tides!C121, "*PM*")</f>
        <v>0</v>
      </c>
      <c r="F121" s="59">
        <f>IF(ISNUMBER(TIMEVALUE(LEFT(Tides!C121,5))),TIMEVALUE(LEFT(Tides!C121,5)),"")</f>
        <v>0.24930555555555556</v>
      </c>
      <c r="G121" s="51">
        <f>IF(ISNUMBER(VALUE(LEFT(RIGHT(Tides!C121,6),4))),VALUE(LEFT(RIGHT(Tides!C121,6),4)),"")</f>
        <v>1.4</v>
      </c>
      <c r="H121" s="9">
        <f>IF(ISNUMBER(TIMEVALUE(LEFT(Tides!D121,5))),TIMEVALUE(LEFT(Tides!D121,5)),"")</f>
        <v>0.50416666666666665</v>
      </c>
      <c r="I121" s="10">
        <f>IF(ISNUMBER(VALUE(LEFT(RIGHT(Tides!D121,6),4))),VALUE(LEFT(RIGHT(Tides!D121,6),4)),"")</f>
        <v>3.6</v>
      </c>
      <c r="J121" s="9">
        <f>IF(ISNUMBER(TIMEVALUE(LEFT(Tides!E121,5))),TIMEVALUE(LEFT(Tides!E121,5)),"")</f>
        <v>0.26666666666666666</v>
      </c>
      <c r="K121" s="10">
        <f>COUNTIF(Tides!E121, "*PM*")</f>
        <v>1</v>
      </c>
      <c r="L121" s="59">
        <f t="shared" si="68"/>
        <v>0.76666666666666661</v>
      </c>
      <c r="M121" s="51">
        <f>IF(ISNUMBER(VALUE(LEFT(RIGHT(Tides!E121,6),4))),VALUE(LEFT(RIGHT(Tides!E121,6),4)),"")</f>
        <v>1</v>
      </c>
      <c r="N121" s="9" t="str">
        <f>IF(ISNUMBER(TIMEVALUE(LEFT(Tides!F121,5))),TIMEVALUE(LEFT(Tides!F121,5)),"")</f>
        <v/>
      </c>
      <c r="O121" s="9"/>
      <c r="P121" s="10" t="str">
        <f>IF(ISNUMBER(VALUE(LEFT(RIGHT(Tides!F121,6),4))),VALUE(LEFT(RIGHT(Tides!F121,6),4)),"")</f>
        <v/>
      </c>
      <c r="R121" s="36" t="str">
        <f t="shared" si="58"/>
        <v>Mon 18</v>
      </c>
      <c r="S121" s="22" t="str">
        <f t="shared" si="59"/>
        <v>No Restriction</v>
      </c>
      <c r="T121" s="22">
        <f t="shared" si="61"/>
        <v>0</v>
      </c>
      <c r="U121" s="22" t="str">
        <f t="shared" si="60"/>
        <v>1.5 hour</v>
      </c>
      <c r="V121" s="22">
        <f t="shared" si="62"/>
        <v>6.25E-2</v>
      </c>
      <c r="W121" s="22" t="str">
        <f>IF(ISTEXT(Tides!B121),Tides!B121,"")</f>
        <v>12:02 AM / 3.5 m</v>
      </c>
      <c r="X121" s="22" t="str">
        <f>IF(ISTEXT(Tides!C121),Tides!C121,"")</f>
        <v>5:59 AM / 1.4 m</v>
      </c>
      <c r="Y121" s="22" t="str">
        <f>IF(ISTEXT(Tides!D121),Tides!D121,"")</f>
        <v>12:06 PM / 3.6 m</v>
      </c>
      <c r="Z121" s="22" t="str">
        <f>IF(ISTEXT(Tides!E121),Tides!E121,"")</f>
        <v>6:24 PM / 1.0 m</v>
      </c>
      <c r="AA121" s="22" t="str">
        <f>IF(ISTEXT(Tides!F121),Tides!F121,"")</f>
        <v/>
      </c>
      <c r="AB121" s="60" t="str">
        <f t="shared" si="69"/>
        <v/>
      </c>
      <c r="AC121" s="61" t="str">
        <f t="shared" si="64"/>
        <v/>
      </c>
      <c r="AD121" s="60">
        <f t="shared" si="65"/>
        <v>0.70416666666666661</v>
      </c>
      <c r="AE121" s="64">
        <f t="shared" si="66"/>
        <v>0.82916666666666661</v>
      </c>
      <c r="AF121" s="37">
        <f>Tides!H121</f>
        <v>0.24374999999999999</v>
      </c>
      <c r="AG121" s="37">
        <f>Tides!I121</f>
        <v>0.85069444444444453</v>
      </c>
    </row>
    <row r="122" spans="1:33" ht="19.95" customHeight="1" x14ac:dyDescent="0.25">
      <c r="A122" s="8" t="str">
        <f>Tides!A122</f>
        <v>Tue 19</v>
      </c>
      <c r="B122" s="9">
        <f>IF(ISNUMBER(TIMEVALUE(LEFT(Tides!B122,5))),TIMEVALUE(LEFT(Tides!B122,5)),"")</f>
        <v>0.53194444444444444</v>
      </c>
      <c r="C122" s="10">
        <f>IF(ISNUMBER(VALUE(LEFT(RIGHT(Tides!B122,6),4))),VALUE(LEFT(RIGHT(Tides!B122,6),4)),"")</f>
        <v>3.6</v>
      </c>
      <c r="D122" s="9">
        <f>IF(ISNUMBER(TIMEVALUE(LEFT(Tides!C122,5))),TIMEVALUE(LEFT(Tides!C122,5)),"")</f>
        <v>0.27847222222222223</v>
      </c>
      <c r="E122" s="10">
        <f>COUNTIF(Tides!C122, "*PM*")</f>
        <v>0</v>
      </c>
      <c r="F122" s="59">
        <f>IF(ISNUMBER(TIMEVALUE(LEFT(Tides!C122,5))),TIMEVALUE(LEFT(Tides!C122,5)),"")</f>
        <v>0.27847222222222223</v>
      </c>
      <c r="G122" s="51">
        <f>IF(ISNUMBER(VALUE(LEFT(RIGHT(Tides!C122,6),4))),VALUE(LEFT(RIGHT(Tides!C122,6),4)),"")</f>
        <v>1.2</v>
      </c>
      <c r="H122" s="9">
        <f>IF(ISNUMBER(TIMEVALUE(LEFT(Tides!D122,5))),TIMEVALUE(LEFT(Tides!D122,5)),"")</f>
        <v>0.53472222222222221</v>
      </c>
      <c r="I122" s="10">
        <f>IF(ISNUMBER(VALUE(LEFT(RIGHT(Tides!D122,6),4))),VALUE(LEFT(RIGHT(Tides!D122,6),4)),"")</f>
        <v>3.8</v>
      </c>
      <c r="J122" s="9">
        <f>IF(ISNUMBER(TIMEVALUE(LEFT(Tides!E122,5))),TIMEVALUE(LEFT(Tides!E122,5)),"")</f>
        <v>0.29305555555555557</v>
      </c>
      <c r="K122" s="10">
        <f>COUNTIF(Tides!E122, "*PM*")</f>
        <v>1</v>
      </c>
      <c r="L122" s="59">
        <f t="shared" si="68"/>
        <v>0.79305555555555562</v>
      </c>
      <c r="M122" s="51">
        <f>IF(ISNUMBER(VALUE(LEFT(RIGHT(Tides!E122,6),4))),VALUE(LEFT(RIGHT(Tides!E122,6),4)),"")</f>
        <v>0.8</v>
      </c>
      <c r="N122" s="9" t="str">
        <f>IF(ISNUMBER(TIMEVALUE(LEFT(Tides!F122,5))),TIMEVALUE(LEFT(Tides!F122,5)),"")</f>
        <v/>
      </c>
      <c r="O122" s="9"/>
      <c r="P122" s="10" t="str">
        <f>IF(ISNUMBER(VALUE(LEFT(RIGHT(Tides!F122,6),4))),VALUE(LEFT(RIGHT(Tides!F122,6),4)),"")</f>
        <v/>
      </c>
      <c r="R122" s="36" t="str">
        <f t="shared" si="58"/>
        <v>Tue 19</v>
      </c>
      <c r="S122" s="22" t="str">
        <f t="shared" si="59"/>
        <v>1.5 hour</v>
      </c>
      <c r="T122" s="22">
        <f t="shared" si="61"/>
        <v>6.25E-2</v>
      </c>
      <c r="U122" s="22" t="str">
        <f t="shared" si="60"/>
        <v>1.5 hour</v>
      </c>
      <c r="V122" s="22">
        <f t="shared" si="62"/>
        <v>6.25E-2</v>
      </c>
      <c r="W122" s="22" t="str">
        <f>IF(ISTEXT(Tides!B122),Tides!B122,"")</f>
        <v>12:46 AM / 3.6 m</v>
      </c>
      <c r="X122" s="22" t="str">
        <f>IF(ISTEXT(Tides!C122),Tides!C122,"")</f>
        <v>6:41 AM / 1.2 m</v>
      </c>
      <c r="Y122" s="22" t="str">
        <f>IF(ISTEXT(Tides!D122),Tides!D122,"")</f>
        <v>12:50 PM / 3.8 m</v>
      </c>
      <c r="Z122" s="22" t="str">
        <f>IF(ISTEXT(Tides!E122),Tides!E122,"")</f>
        <v>7:02 PM / 0.8 m</v>
      </c>
      <c r="AA122" s="22" t="str">
        <f>IF(ISTEXT(Tides!F122),Tides!F122,"")</f>
        <v/>
      </c>
      <c r="AB122" s="60">
        <f t="shared" si="69"/>
        <v>0.21597222222222223</v>
      </c>
      <c r="AC122" s="61">
        <f t="shared" si="64"/>
        <v>0.34097222222222223</v>
      </c>
      <c r="AD122" s="60">
        <f t="shared" si="65"/>
        <v>0.73055555555555562</v>
      </c>
      <c r="AE122" s="64">
        <f t="shared" si="66"/>
        <v>0.85555555555555562</v>
      </c>
      <c r="AF122" s="37">
        <f>Tides!H122</f>
        <v>0.24166666666666667</v>
      </c>
      <c r="AG122" s="37">
        <f>Tides!I122</f>
        <v>0.8520833333333333</v>
      </c>
    </row>
    <row r="123" spans="1:33" ht="19.95" customHeight="1" x14ac:dyDescent="0.25">
      <c r="A123" s="8" t="str">
        <f>Tides!A123</f>
        <v>Wed 20</v>
      </c>
      <c r="B123" s="9">
        <f>IF(ISNUMBER(TIMEVALUE(LEFT(Tides!B123,5))),TIMEVALUE(LEFT(Tides!B123,5)),"")</f>
        <v>5.6944444444444443E-2</v>
      </c>
      <c r="C123" s="10">
        <f>IF(ISNUMBER(VALUE(LEFT(RIGHT(Tides!B123,6),4))),VALUE(LEFT(RIGHT(Tides!B123,6),4)),"")</f>
        <v>3.8</v>
      </c>
      <c r="D123" s="9">
        <f>IF(ISNUMBER(TIMEVALUE(LEFT(Tides!C123,5))),TIMEVALUE(LEFT(Tides!C123,5)),"")</f>
        <v>0.30277777777777776</v>
      </c>
      <c r="E123" s="10">
        <f>COUNTIF(Tides!C123, "*PM*")</f>
        <v>0</v>
      </c>
      <c r="F123" s="59">
        <f>IF(ISNUMBER(TIMEVALUE(LEFT(Tides!C123,5))),TIMEVALUE(LEFT(Tides!C123,5)),"")</f>
        <v>0.30277777777777776</v>
      </c>
      <c r="G123" s="51">
        <f>IF(ISNUMBER(VALUE(LEFT(RIGHT(Tides!C123,6),4))),VALUE(LEFT(RIGHT(Tides!C123,6),4)),"")</f>
        <v>1.1000000000000001</v>
      </c>
      <c r="H123" s="9">
        <f>IF(ISNUMBER(TIMEVALUE(LEFT(Tides!D123,5))),TIMEVALUE(LEFT(Tides!D123,5)),"")</f>
        <v>6.1111111111111116E-2</v>
      </c>
      <c r="I123" s="10">
        <f>IF(ISNUMBER(VALUE(LEFT(RIGHT(Tides!D123,6),4))),VALUE(LEFT(RIGHT(Tides!D123,6),4)),"")</f>
        <v>3.9</v>
      </c>
      <c r="J123" s="9">
        <f>IF(ISNUMBER(TIMEVALUE(LEFT(Tides!E123,5))),TIMEVALUE(LEFT(Tides!E123,5)),"")</f>
        <v>0.31666666666666665</v>
      </c>
      <c r="K123" s="10">
        <f>COUNTIF(Tides!E123, "*PM*")</f>
        <v>1</v>
      </c>
      <c r="L123" s="59">
        <f t="shared" si="68"/>
        <v>0.81666666666666665</v>
      </c>
      <c r="M123" s="51">
        <f>IF(ISNUMBER(VALUE(LEFT(RIGHT(Tides!E123,6),4))),VALUE(LEFT(RIGHT(Tides!E123,6),4)),"")</f>
        <v>0.7</v>
      </c>
      <c r="N123" s="9" t="str">
        <f>IF(ISNUMBER(TIMEVALUE(LEFT(Tides!F123,5))),TIMEVALUE(LEFT(Tides!F123,5)),"")</f>
        <v/>
      </c>
      <c r="O123" s="9"/>
      <c r="P123" s="10" t="str">
        <f>IF(ISNUMBER(VALUE(LEFT(RIGHT(Tides!F123,6),4))),VALUE(LEFT(RIGHT(Tides!F123,6),4)),"")</f>
        <v/>
      </c>
      <c r="R123" s="36" t="str">
        <f t="shared" si="58"/>
        <v>Wed 20</v>
      </c>
      <c r="S123" s="22" t="str">
        <f t="shared" si="59"/>
        <v>1.5 hour</v>
      </c>
      <c r="T123" s="22">
        <f>IF(OR(G123&gt;1.3,ISNUMBER(G123)=FALSE),0,IF(G123&gt;1.2,0.0416666666666667,IF(G123&gt;0.5,0.0625,0.0833333333333333)))</f>
        <v>6.25E-2</v>
      </c>
      <c r="U123" s="22" t="str">
        <f t="shared" si="60"/>
        <v>1.5 hour</v>
      </c>
      <c r="V123" s="22">
        <f t="shared" si="62"/>
        <v>6.25E-2</v>
      </c>
      <c r="W123" s="22" t="str">
        <f>IF(ISTEXT(Tides!B123),Tides!B123,"")</f>
        <v>1:22 AM / 3.8 m</v>
      </c>
      <c r="X123" s="22" t="str">
        <f>IF(ISTEXT(Tides!C123),Tides!C123,"")</f>
        <v>7:16 AM / 1.1 m</v>
      </c>
      <c r="Y123" s="22" t="str">
        <f>IF(ISTEXT(Tides!D123),Tides!D123,"")</f>
        <v>1:28 PM / 3.9 m</v>
      </c>
      <c r="Z123" s="22" t="str">
        <f>IF(ISTEXT(Tides!E123),Tides!E123,"")</f>
        <v>7:36 PM / 0.7 m</v>
      </c>
      <c r="AA123" s="22" t="str">
        <f>IF(ISTEXT(Tides!F123),Tides!F123,"")</f>
        <v/>
      </c>
      <c r="AB123" s="60">
        <f t="shared" si="69"/>
        <v>0.24027777777777776</v>
      </c>
      <c r="AC123" s="61">
        <f t="shared" si="64"/>
        <v>0.36527777777777776</v>
      </c>
      <c r="AD123" s="60">
        <f t="shared" si="65"/>
        <v>0.75416666666666665</v>
      </c>
      <c r="AE123" s="64">
        <f t="shared" si="66"/>
        <v>0.87916666666666665</v>
      </c>
      <c r="AF123" s="37">
        <f>Tides!H123</f>
        <v>0.24027777777777778</v>
      </c>
      <c r="AG123" s="37">
        <f>Tides!I123</f>
        <v>0.8534722222222223</v>
      </c>
    </row>
    <row r="124" spans="1:33" ht="19.95" customHeight="1" x14ac:dyDescent="0.25">
      <c r="A124" s="8" t="str">
        <f>Tides!A124</f>
        <v>Thu 21</v>
      </c>
      <c r="B124" s="9">
        <f>IF(ISNUMBER(TIMEVALUE(LEFT(Tides!B124,5))),TIMEVALUE(LEFT(Tides!B124,5)),"")</f>
        <v>7.9166666666666663E-2</v>
      </c>
      <c r="C124" s="10">
        <f>IF(ISNUMBER(VALUE(LEFT(RIGHT(Tides!B124,6),4))),VALUE(LEFT(RIGHT(Tides!B124,6),4)),"")</f>
        <v>3.9</v>
      </c>
      <c r="D124" s="9">
        <f>IF(ISNUMBER(TIMEVALUE(LEFT(Tides!C124,5))),TIMEVALUE(LEFT(Tides!C124,5)),"")</f>
        <v>0.32569444444444445</v>
      </c>
      <c r="E124" s="10">
        <f>COUNTIF(Tides!C124, "*PM*")</f>
        <v>0</v>
      </c>
      <c r="F124" s="59">
        <f>IF(ISNUMBER(TIMEVALUE(LEFT(Tides!C124,5))),TIMEVALUE(LEFT(Tides!C124,5)),"")</f>
        <v>0.32569444444444445</v>
      </c>
      <c r="G124" s="51">
        <f>IF(ISNUMBER(VALUE(LEFT(RIGHT(Tides!C124,6),4))),VALUE(LEFT(RIGHT(Tides!C124,6),4)),"")</f>
        <v>0.9</v>
      </c>
      <c r="H124" s="9">
        <f>IF(ISNUMBER(TIMEVALUE(LEFT(Tides!D124,5))),TIMEVALUE(LEFT(Tides!D124,5)),"")</f>
        <v>8.4722222222222213E-2</v>
      </c>
      <c r="I124" s="10">
        <f>IF(ISNUMBER(VALUE(LEFT(RIGHT(Tides!D124,6),4))),VALUE(LEFT(RIGHT(Tides!D124,6),4)),"")</f>
        <v>4</v>
      </c>
      <c r="J124" s="9">
        <f>IF(ISNUMBER(TIMEVALUE(LEFT(Tides!E124,5))),TIMEVALUE(LEFT(Tides!E124,5)),"")</f>
        <v>0.33888888888888885</v>
      </c>
      <c r="K124" s="10">
        <f>COUNTIF(Tides!E124, "*PM*")</f>
        <v>1</v>
      </c>
      <c r="L124" s="59">
        <f t="shared" si="68"/>
        <v>0.8388888888888888</v>
      </c>
      <c r="M124" s="51">
        <f>IF(ISNUMBER(VALUE(LEFT(RIGHT(Tides!E124,6),4))),VALUE(LEFT(RIGHT(Tides!E124,6),4)),"")</f>
        <v>0.7</v>
      </c>
      <c r="N124" s="9" t="str">
        <f>IF(ISNUMBER(TIMEVALUE(LEFT(Tides!F124,5))),TIMEVALUE(LEFT(Tides!F124,5)),"")</f>
        <v/>
      </c>
      <c r="O124" s="9"/>
      <c r="P124" s="10" t="str">
        <f>IF(ISNUMBER(VALUE(LEFT(RIGHT(Tides!F124,6),4))),VALUE(LEFT(RIGHT(Tides!F124,6),4)),"")</f>
        <v/>
      </c>
      <c r="R124" s="36" t="str">
        <f t="shared" si="58"/>
        <v>Thu 21</v>
      </c>
      <c r="S124" s="22" t="str">
        <f t="shared" si="59"/>
        <v>1.5 hour</v>
      </c>
      <c r="T124" s="22">
        <f t="shared" si="61"/>
        <v>6.25E-2</v>
      </c>
      <c r="U124" s="22" t="str">
        <f t="shared" si="60"/>
        <v>1.5 hour</v>
      </c>
      <c r="V124" s="22">
        <f t="shared" si="62"/>
        <v>6.25E-2</v>
      </c>
      <c r="W124" s="22" t="str">
        <f>IF(ISTEXT(Tides!B124),Tides!B124,"")</f>
        <v>1:54 AM / 3.9 m</v>
      </c>
      <c r="X124" s="22" t="str">
        <f>IF(ISTEXT(Tides!C124),Tides!C124,"")</f>
        <v>7:49 AM / 0.9 m</v>
      </c>
      <c r="Y124" s="22" t="str">
        <f>IF(ISTEXT(Tides!D124),Tides!D124,"")</f>
        <v>2:02 PM / 4.0 m</v>
      </c>
      <c r="Z124" s="22" t="str">
        <f>IF(ISTEXT(Tides!E124),Tides!E124,"")</f>
        <v>8:08 PM / 0.7 m</v>
      </c>
      <c r="AA124" s="22" t="str">
        <f>IF(ISTEXT(Tides!F124),Tides!F124,"")</f>
        <v/>
      </c>
      <c r="AB124" s="60">
        <f t="shared" si="69"/>
        <v>0.26319444444444445</v>
      </c>
      <c r="AC124" s="61">
        <f t="shared" si="64"/>
        <v>0.38819444444444445</v>
      </c>
      <c r="AD124" s="60">
        <f t="shared" si="65"/>
        <v>0.7763888888888888</v>
      </c>
      <c r="AE124" s="64">
        <f t="shared" si="66"/>
        <v>0.9013888888888888</v>
      </c>
      <c r="AF124" s="37">
        <f>Tides!H124</f>
        <v>0.23819444444444446</v>
      </c>
      <c r="AG124" s="37">
        <f>Tides!I124</f>
        <v>0.85486111111111107</v>
      </c>
    </row>
    <row r="125" spans="1:33" ht="19.95" customHeight="1" x14ac:dyDescent="0.25">
      <c r="A125" s="8" t="str">
        <f>Tides!A125</f>
        <v>Fri 22</v>
      </c>
      <c r="B125" s="9">
        <f>IF(ISNUMBER(TIMEVALUE(LEFT(Tides!B125,5))),TIMEVALUE(LEFT(Tides!B125,5)),"")</f>
        <v>9.9999999999999992E-2</v>
      </c>
      <c r="C125" s="10">
        <f>IF(ISNUMBER(VALUE(LEFT(RIGHT(Tides!B125,6),4))),VALUE(LEFT(RIGHT(Tides!B125,6),4)),"")</f>
        <v>4</v>
      </c>
      <c r="D125" s="9">
        <f>IF(ISNUMBER(TIMEVALUE(LEFT(Tides!C125,5))),TIMEVALUE(LEFT(Tides!C125,5)),"")</f>
        <v>0.34791666666666665</v>
      </c>
      <c r="E125" s="10">
        <f>COUNTIF(Tides!C125, "*PM*")</f>
        <v>0</v>
      </c>
      <c r="F125" s="59">
        <f>IF(ISNUMBER(TIMEVALUE(LEFT(Tides!C125,5))),TIMEVALUE(LEFT(Tides!C125,5)),"")</f>
        <v>0.34791666666666665</v>
      </c>
      <c r="G125" s="51">
        <f>IF(ISNUMBER(VALUE(LEFT(RIGHT(Tides!C125,6),4))),VALUE(LEFT(RIGHT(Tides!C125,6),4)),"")</f>
        <v>0.8</v>
      </c>
      <c r="H125" s="9">
        <f>IF(ISNUMBER(TIMEVALUE(LEFT(Tides!D125,5))),TIMEVALUE(LEFT(Tides!D125,5)),"")</f>
        <v>0.10694444444444444</v>
      </c>
      <c r="I125" s="10">
        <f>IF(ISNUMBER(VALUE(LEFT(RIGHT(Tides!D125,6),4))),VALUE(LEFT(RIGHT(Tides!D125,6),4)),"")</f>
        <v>4</v>
      </c>
      <c r="J125" s="9">
        <f>IF(ISNUMBER(TIMEVALUE(LEFT(Tides!E125,5))),TIMEVALUE(LEFT(Tides!E125,5)),"")</f>
        <v>0.35972222222222222</v>
      </c>
      <c r="K125" s="10">
        <f>COUNTIF(Tides!E125, "*PM*")</f>
        <v>1</v>
      </c>
      <c r="L125" s="59">
        <f t="shared" si="68"/>
        <v>0.85972222222222228</v>
      </c>
      <c r="M125" s="51">
        <f>IF(ISNUMBER(VALUE(LEFT(RIGHT(Tides!E125,6),4))),VALUE(LEFT(RIGHT(Tides!E125,6),4)),"")</f>
        <v>0.7</v>
      </c>
      <c r="N125" s="9" t="str">
        <f>IF(ISNUMBER(TIMEVALUE(LEFT(Tides!F125,5))),TIMEVALUE(LEFT(Tides!F125,5)),"")</f>
        <v/>
      </c>
      <c r="O125" s="9"/>
      <c r="P125" s="10" t="str">
        <f>IF(ISNUMBER(VALUE(LEFT(RIGHT(Tides!F125,6),4))),VALUE(LEFT(RIGHT(Tides!F125,6),4)),"")</f>
        <v/>
      </c>
      <c r="R125" s="36" t="str">
        <f t="shared" si="58"/>
        <v>Fri 22</v>
      </c>
      <c r="S125" s="22" t="str">
        <f t="shared" si="59"/>
        <v>1.5 hour</v>
      </c>
      <c r="T125" s="22">
        <f t="shared" si="61"/>
        <v>6.25E-2</v>
      </c>
      <c r="U125" s="22" t="str">
        <f t="shared" si="60"/>
        <v>1.5 hour</v>
      </c>
      <c r="V125" s="22">
        <f t="shared" si="62"/>
        <v>6.25E-2</v>
      </c>
      <c r="W125" s="22" t="str">
        <f>IF(ISTEXT(Tides!B125),Tides!B125,"")</f>
        <v>2:24 AM / 4.0 m</v>
      </c>
      <c r="X125" s="22" t="str">
        <f>IF(ISTEXT(Tides!C125),Tides!C125,"")</f>
        <v>8:21 AM / 0.8 m</v>
      </c>
      <c r="Y125" s="22" t="str">
        <f>IF(ISTEXT(Tides!D125),Tides!D125,"")</f>
        <v>2:34 PM / 4.0 m</v>
      </c>
      <c r="Z125" s="22" t="str">
        <f>IF(ISTEXT(Tides!E125),Tides!E125,"")</f>
        <v>8:38 PM / 0.7 m</v>
      </c>
      <c r="AA125" s="22" t="str">
        <f>IF(ISTEXT(Tides!F125),Tides!F125,"")</f>
        <v/>
      </c>
      <c r="AB125" s="60">
        <f t="shared" si="69"/>
        <v>0.28541666666666665</v>
      </c>
      <c r="AC125" s="61">
        <f t="shared" si="64"/>
        <v>0.41041666666666665</v>
      </c>
      <c r="AD125" s="60">
        <f t="shared" si="65"/>
        <v>0.79722222222222228</v>
      </c>
      <c r="AE125" s="64">
        <f t="shared" si="66"/>
        <v>0.92222222222222228</v>
      </c>
      <c r="AF125" s="37">
        <f>Tides!H125</f>
        <v>0.23611111111111113</v>
      </c>
      <c r="AG125" s="37">
        <f>Tides!I125</f>
        <v>0.85625000000000007</v>
      </c>
    </row>
    <row r="126" spans="1:33" ht="19.95" customHeight="1" x14ac:dyDescent="0.25">
      <c r="A126" s="8" t="str">
        <f>Tides!A126</f>
        <v>Sat 23</v>
      </c>
      <c r="B126" s="9">
        <f>IF(ISNUMBER(TIMEVALUE(LEFT(Tides!B126,5))),TIMEVALUE(LEFT(Tides!B126,5)),"")</f>
        <v>0.12083333333333333</v>
      </c>
      <c r="C126" s="10">
        <f>IF(ISNUMBER(VALUE(LEFT(RIGHT(Tides!B126,6),4))),VALUE(LEFT(RIGHT(Tides!B126,6),4)),"")</f>
        <v>4</v>
      </c>
      <c r="D126" s="9">
        <f>IF(ISNUMBER(TIMEVALUE(LEFT(Tides!C126,5))),TIMEVALUE(LEFT(Tides!C126,5)),"")</f>
        <v>0.36944444444444446</v>
      </c>
      <c r="E126" s="10">
        <f>COUNTIF(Tides!C126, "*PM*")</f>
        <v>0</v>
      </c>
      <c r="F126" s="59">
        <f>IF(ISNUMBER(TIMEVALUE(LEFT(Tides!C126,5))),TIMEVALUE(LEFT(Tides!C126,5)),"")</f>
        <v>0.36944444444444446</v>
      </c>
      <c r="G126" s="51">
        <f>IF(ISNUMBER(VALUE(LEFT(RIGHT(Tides!C126,6),4))),VALUE(LEFT(RIGHT(Tides!C126,6),4)),"")</f>
        <v>0.8</v>
      </c>
      <c r="H126" s="9">
        <f>IF(ISNUMBER(TIMEVALUE(LEFT(Tides!D126,5))),TIMEVALUE(LEFT(Tides!D126,5)),"")</f>
        <v>0.12916666666666668</v>
      </c>
      <c r="I126" s="10">
        <f>IF(ISNUMBER(VALUE(LEFT(RIGHT(Tides!D126,6),4))),VALUE(LEFT(RIGHT(Tides!D126,6),4)),"")</f>
        <v>4</v>
      </c>
      <c r="J126" s="9">
        <f>IF(ISNUMBER(TIMEVALUE(LEFT(Tides!E126,5))),TIMEVALUE(LEFT(Tides!E126,5)),"")</f>
        <v>0.38125000000000003</v>
      </c>
      <c r="K126" s="10">
        <f>COUNTIF(Tides!E126, "*PM*")</f>
        <v>1</v>
      </c>
      <c r="L126" s="59">
        <f t="shared" si="68"/>
        <v>0.88125000000000009</v>
      </c>
      <c r="M126" s="51">
        <f>IF(ISNUMBER(VALUE(LEFT(RIGHT(Tides!E126,6),4))),VALUE(LEFT(RIGHT(Tides!E126,6),4)),"")</f>
        <v>0.7</v>
      </c>
      <c r="N126" s="9" t="str">
        <f>IF(ISNUMBER(TIMEVALUE(LEFT(Tides!F126,5))),TIMEVALUE(LEFT(Tides!F126,5)),"")</f>
        <v/>
      </c>
      <c r="O126" s="9"/>
      <c r="P126" s="10" t="str">
        <f>IF(ISNUMBER(VALUE(LEFT(RIGHT(Tides!F126,6),4))),VALUE(LEFT(RIGHT(Tides!F126,6),4)),"")</f>
        <v/>
      </c>
      <c r="R126" s="36" t="str">
        <f t="shared" si="58"/>
        <v>Sat 23</v>
      </c>
      <c r="S126" s="22" t="str">
        <f t="shared" si="59"/>
        <v>1.5 hour</v>
      </c>
      <c r="T126" s="22">
        <f t="shared" si="61"/>
        <v>6.25E-2</v>
      </c>
      <c r="U126" s="22" t="str">
        <f t="shared" si="60"/>
        <v>1.5 hour</v>
      </c>
      <c r="V126" s="22">
        <f t="shared" si="62"/>
        <v>6.25E-2</v>
      </c>
      <c r="W126" s="22" t="str">
        <f>IF(ISTEXT(Tides!B126),Tides!B126,"")</f>
        <v>2:54 AM / 4.0 m</v>
      </c>
      <c r="X126" s="22" t="str">
        <f>IF(ISTEXT(Tides!C126),Tides!C126,"")</f>
        <v>8:52 AM / 0.8 m</v>
      </c>
      <c r="Y126" s="22" t="str">
        <f>IF(ISTEXT(Tides!D126),Tides!D126,"")</f>
        <v>3:06 PM / 4.0 m</v>
      </c>
      <c r="Z126" s="22" t="str">
        <f>IF(ISTEXT(Tides!E126),Tides!E126,"")</f>
        <v>9:09 PM / 0.7 m</v>
      </c>
      <c r="AA126" s="22" t="str">
        <f>IF(ISTEXT(Tides!F126),Tides!F126,"")</f>
        <v/>
      </c>
      <c r="AB126" s="60">
        <f t="shared" ref="AB126:AB133" si="71">IF(T126&gt;0,F126-T126,"")</f>
        <v>0.30694444444444446</v>
      </c>
      <c r="AC126" s="61">
        <f t="shared" si="64"/>
        <v>0.43194444444444446</v>
      </c>
      <c r="AD126" s="60">
        <f t="shared" si="65"/>
        <v>0.81875000000000009</v>
      </c>
      <c r="AE126" s="64">
        <f t="shared" si="66"/>
        <v>0.94375000000000009</v>
      </c>
      <c r="AF126" s="37">
        <f>Tides!H126</f>
        <v>0.23472222222222219</v>
      </c>
      <c r="AG126" s="37">
        <f>Tides!I126</f>
        <v>0.85833333333333339</v>
      </c>
    </row>
    <row r="127" spans="1:33" ht="19.95" customHeight="1" x14ac:dyDescent="0.25">
      <c r="A127" s="8" t="str">
        <f>Tides!A127</f>
        <v>Sun 24</v>
      </c>
      <c r="B127" s="9">
        <f>IF(ISNUMBER(TIMEVALUE(LEFT(Tides!B127,5))),TIMEVALUE(LEFT(Tides!B127,5)),"")</f>
        <v>0.14097222222222222</v>
      </c>
      <c r="C127" s="10">
        <f>IF(ISNUMBER(VALUE(LEFT(RIGHT(Tides!B127,6),4))),VALUE(LEFT(RIGHT(Tides!B127,6),4)),"")</f>
        <v>4</v>
      </c>
      <c r="D127" s="9">
        <f>IF(ISNUMBER(TIMEVALUE(LEFT(Tides!C127,5))),TIMEVALUE(LEFT(Tides!C127,5)),"")</f>
        <v>0.39166666666666666</v>
      </c>
      <c r="E127" s="10">
        <f>COUNTIF(Tides!C127, "*PM*")</f>
        <v>0</v>
      </c>
      <c r="F127" s="59">
        <f>IF(ISNUMBER(TIMEVALUE(LEFT(Tides!C127,5))),TIMEVALUE(LEFT(Tides!C127,5)),"")</f>
        <v>0.39166666666666666</v>
      </c>
      <c r="G127" s="51">
        <f>IF(ISNUMBER(VALUE(LEFT(RIGHT(Tides!C127,6),4))),VALUE(LEFT(RIGHT(Tides!C127,6),4)),"")</f>
        <v>0.8</v>
      </c>
      <c r="H127" s="9">
        <f>IF(ISNUMBER(TIMEVALUE(LEFT(Tides!D127,5))),TIMEVALUE(LEFT(Tides!D127,5)),"")</f>
        <v>0.15138888888888888</v>
      </c>
      <c r="I127" s="10">
        <f>IF(ISNUMBER(VALUE(LEFT(RIGHT(Tides!D127,6),4))),VALUE(LEFT(RIGHT(Tides!D127,6),4)),"")</f>
        <v>4</v>
      </c>
      <c r="J127" s="9">
        <f>IF(ISNUMBER(TIMEVALUE(LEFT(Tides!E127,5))),TIMEVALUE(LEFT(Tides!E127,5)),"")</f>
        <v>0.40277777777777773</v>
      </c>
      <c r="K127" s="10">
        <f>COUNTIF(Tides!E127, "*PM*")</f>
        <v>1</v>
      </c>
      <c r="L127" s="59">
        <f t="shared" si="68"/>
        <v>0.90277777777777768</v>
      </c>
      <c r="M127" s="51">
        <f>IF(ISNUMBER(VALUE(LEFT(RIGHT(Tides!E127,6),4))),VALUE(LEFT(RIGHT(Tides!E127,6),4)),"")</f>
        <v>0.8</v>
      </c>
      <c r="N127" s="9" t="str">
        <f>IF(ISNUMBER(TIMEVALUE(LEFT(Tides!F127,5))),TIMEVALUE(LEFT(Tides!F127,5)),"")</f>
        <v/>
      </c>
      <c r="O127" s="9"/>
      <c r="P127" s="10" t="str">
        <f>IF(ISNUMBER(VALUE(LEFT(RIGHT(Tides!F127,6),4))),VALUE(LEFT(RIGHT(Tides!F127,6),4)),"")</f>
        <v/>
      </c>
      <c r="R127" s="36" t="str">
        <f t="shared" si="58"/>
        <v>Sun 24</v>
      </c>
      <c r="S127" s="22" t="str">
        <f t="shared" si="59"/>
        <v>1.5 hour</v>
      </c>
      <c r="T127" s="22">
        <f t="shared" si="61"/>
        <v>6.25E-2</v>
      </c>
      <c r="U127" s="22" t="str">
        <f t="shared" si="60"/>
        <v>1.5 hour</v>
      </c>
      <c r="V127" s="22">
        <f t="shared" si="62"/>
        <v>6.25E-2</v>
      </c>
      <c r="W127" s="22" t="str">
        <f>IF(ISTEXT(Tides!B127),Tides!B127,"")</f>
        <v>3:23 AM / 4.0 m</v>
      </c>
      <c r="X127" s="22" t="str">
        <f>IF(ISTEXT(Tides!C127),Tides!C127,"")</f>
        <v>9:24 AM / 0.8 m</v>
      </c>
      <c r="Y127" s="22" t="str">
        <f>IF(ISTEXT(Tides!D127),Tides!D127,"")</f>
        <v>3:38 PM / 4.0 m</v>
      </c>
      <c r="Z127" s="22" t="str">
        <f>IF(ISTEXT(Tides!E127),Tides!E127,"")</f>
        <v>9:40 PM / 0.8 m</v>
      </c>
      <c r="AA127" s="22" t="str">
        <f>IF(ISTEXT(Tides!F127),Tides!F127,"")</f>
        <v/>
      </c>
      <c r="AB127" s="60">
        <f t="shared" si="71"/>
        <v>0.32916666666666666</v>
      </c>
      <c r="AC127" s="61">
        <f t="shared" si="64"/>
        <v>0.45416666666666666</v>
      </c>
      <c r="AD127" s="60">
        <f t="shared" si="65"/>
        <v>0.84027777777777768</v>
      </c>
      <c r="AE127" s="64">
        <f t="shared" si="66"/>
        <v>0.96527777777777768</v>
      </c>
      <c r="AF127" s="37">
        <f>Tides!H127</f>
        <v>0.23263888888888887</v>
      </c>
      <c r="AG127" s="37">
        <f>Tides!I127</f>
        <v>0.85972222222222217</v>
      </c>
    </row>
    <row r="128" spans="1:33" ht="19.95" customHeight="1" x14ac:dyDescent="0.25">
      <c r="A128" s="8" t="str">
        <f>Tides!A128</f>
        <v>Mon 25</v>
      </c>
      <c r="B128" s="9">
        <f>IF(ISNUMBER(TIMEVALUE(LEFT(Tides!B128,5))),TIMEVALUE(LEFT(Tides!B128,5)),"")</f>
        <v>0.16250000000000001</v>
      </c>
      <c r="C128" s="10">
        <f>IF(ISNUMBER(VALUE(LEFT(RIGHT(Tides!B128,6),4))),VALUE(LEFT(RIGHT(Tides!B128,6),4)),"")</f>
        <v>3.9</v>
      </c>
      <c r="D128" s="9">
        <f>IF(ISNUMBER(TIMEVALUE(LEFT(Tides!C128,5))),TIMEVALUE(LEFT(Tides!C128,5)),"")</f>
        <v>0.41388888888888892</v>
      </c>
      <c r="E128" s="10">
        <f>COUNTIF(Tides!C128, "*PM*")</f>
        <v>0</v>
      </c>
      <c r="F128" s="59">
        <f>IF(ISNUMBER(TIMEVALUE(LEFT(Tides!C128,5))),TIMEVALUE(LEFT(Tides!C128,5)),"")</f>
        <v>0.41388888888888892</v>
      </c>
      <c r="G128" s="51">
        <f>IF(ISNUMBER(VALUE(LEFT(RIGHT(Tides!C128,6),4))),VALUE(LEFT(RIGHT(Tides!C128,6),4)),"")</f>
        <v>0.8</v>
      </c>
      <c r="H128" s="9">
        <f>IF(ISNUMBER(TIMEVALUE(LEFT(Tides!D128,5))),TIMEVALUE(LEFT(Tides!D128,5)),"")</f>
        <v>0.17430555555555557</v>
      </c>
      <c r="I128" s="10">
        <f>IF(ISNUMBER(VALUE(LEFT(RIGHT(Tides!D128,6),4))),VALUE(LEFT(RIGHT(Tides!D128,6),4)),"")</f>
        <v>3.9</v>
      </c>
      <c r="J128" s="9">
        <f>IF(ISNUMBER(TIMEVALUE(LEFT(Tides!E128,5))),TIMEVALUE(LEFT(Tides!E128,5)),"")</f>
        <v>0.42499999999999999</v>
      </c>
      <c r="K128" s="10">
        <f>COUNTIF(Tides!E128, "*PM*")</f>
        <v>1</v>
      </c>
      <c r="L128" s="59">
        <f t="shared" si="68"/>
        <v>0.92500000000000004</v>
      </c>
      <c r="M128" s="51">
        <f>IF(ISNUMBER(VALUE(LEFT(RIGHT(Tides!E128,6),4))),VALUE(LEFT(RIGHT(Tides!E128,6),4)),"")</f>
        <v>0.9</v>
      </c>
      <c r="N128" s="9" t="str">
        <f>IF(ISNUMBER(TIMEVALUE(LEFT(Tides!F128,5))),TIMEVALUE(LEFT(Tides!F128,5)),"")</f>
        <v/>
      </c>
      <c r="O128" s="9"/>
      <c r="P128" s="10" t="str">
        <f>IF(ISNUMBER(VALUE(LEFT(RIGHT(Tides!F128,6),4))),VALUE(LEFT(RIGHT(Tides!F128,6),4)),"")</f>
        <v/>
      </c>
      <c r="R128" s="36" t="str">
        <f t="shared" si="58"/>
        <v>Mon 25</v>
      </c>
      <c r="S128" s="22" t="str">
        <f t="shared" si="59"/>
        <v>1.5 hour</v>
      </c>
      <c r="T128" s="22">
        <f t="shared" si="61"/>
        <v>6.25E-2</v>
      </c>
      <c r="U128" s="22" t="str">
        <f t="shared" si="60"/>
        <v>1.5 hour</v>
      </c>
      <c r="V128" s="22">
        <f t="shared" si="62"/>
        <v>6.25E-2</v>
      </c>
      <c r="W128" s="22" t="str">
        <f>IF(ISTEXT(Tides!B128),Tides!B128,"")</f>
        <v>3:54 AM / 3.9 m</v>
      </c>
      <c r="X128" s="22" t="str">
        <f>IF(ISTEXT(Tides!C128),Tides!C128,"")</f>
        <v>9:56 AM / 0.8 m</v>
      </c>
      <c r="Y128" s="22" t="str">
        <f>IF(ISTEXT(Tides!D128),Tides!D128,"")</f>
        <v>4:11 PM / 3.9 m</v>
      </c>
      <c r="Z128" s="22" t="str">
        <f>IF(ISTEXT(Tides!E128),Tides!E128,"")</f>
        <v>10:12 PM / 0.9 m</v>
      </c>
      <c r="AA128" s="22" t="str">
        <f>IF(ISTEXT(Tides!F128),Tides!F128,"")</f>
        <v/>
      </c>
      <c r="AB128" s="60">
        <f t="shared" si="69"/>
        <v>0.35138888888888892</v>
      </c>
      <c r="AC128" s="61">
        <f t="shared" si="64"/>
        <v>0.47638888888888892</v>
      </c>
      <c r="AD128" s="60">
        <f t="shared" si="65"/>
        <v>0.86250000000000004</v>
      </c>
      <c r="AE128" s="64">
        <f t="shared" si="66"/>
        <v>0.98750000000000004</v>
      </c>
      <c r="AF128" s="37">
        <f>Tides!H128</f>
        <v>0.23124999999999998</v>
      </c>
      <c r="AG128" s="37">
        <f>Tides!I128</f>
        <v>0.86111111111111116</v>
      </c>
    </row>
    <row r="129" spans="1:33" ht="19.95" customHeight="1" x14ac:dyDescent="0.25">
      <c r="A129" s="8" t="str">
        <f>Tides!A129</f>
        <v>Tue 26</v>
      </c>
      <c r="B129" s="9">
        <f>IF(ISNUMBER(TIMEVALUE(LEFT(Tides!B129,5))),TIMEVALUE(LEFT(Tides!B129,5)),"")</f>
        <v>0.18472222222222223</v>
      </c>
      <c r="C129" s="10">
        <f>IF(ISNUMBER(VALUE(LEFT(RIGHT(Tides!B129,6),4))),VALUE(LEFT(RIGHT(Tides!B129,6),4)),"")</f>
        <v>3.8</v>
      </c>
      <c r="D129" s="9">
        <f>IF(ISNUMBER(TIMEVALUE(LEFT(Tides!C129,5))),TIMEVALUE(LEFT(Tides!C129,5)),"")</f>
        <v>0.4375</v>
      </c>
      <c r="E129" s="10">
        <f>COUNTIF(Tides!C129, "*PM*")</f>
        <v>0</v>
      </c>
      <c r="F129" s="59">
        <f>IF(ISNUMBER(TIMEVALUE(LEFT(Tides!C129,5))),TIMEVALUE(LEFT(Tides!C129,5)),"")</f>
        <v>0.4375</v>
      </c>
      <c r="G129" s="51">
        <f>IF(ISNUMBER(VALUE(LEFT(RIGHT(Tides!C129,6),4))),VALUE(LEFT(RIGHT(Tides!C129,6),4)),"")</f>
        <v>0.9</v>
      </c>
      <c r="H129" s="9">
        <f>IF(ISNUMBER(TIMEVALUE(LEFT(Tides!D129,5))),TIMEVALUE(LEFT(Tides!D129,5)),"")</f>
        <v>0.19930555555555554</v>
      </c>
      <c r="I129" s="10">
        <f>IF(ISNUMBER(VALUE(LEFT(RIGHT(Tides!D129,6),4))),VALUE(LEFT(RIGHT(Tides!D129,6),4)),"")</f>
        <v>3.7</v>
      </c>
      <c r="J129" s="9">
        <f>IF(ISNUMBER(TIMEVALUE(LEFT(Tides!E129,5))),TIMEVALUE(LEFT(Tides!E129,5)),"")</f>
        <v>0.44861111111111113</v>
      </c>
      <c r="K129" s="10">
        <f>COUNTIF(Tides!E129, "*PM*")</f>
        <v>1</v>
      </c>
      <c r="L129" s="59">
        <f t="shared" si="68"/>
        <v>0.94861111111111107</v>
      </c>
      <c r="M129" s="51">
        <f>IF(ISNUMBER(VALUE(LEFT(RIGHT(Tides!E129,6),4))),VALUE(LEFT(RIGHT(Tides!E129,6),4)),"")</f>
        <v>1.1000000000000001</v>
      </c>
      <c r="N129" s="9" t="str">
        <f>IF(ISNUMBER(TIMEVALUE(LEFT(Tides!F129,5))),TIMEVALUE(LEFT(Tides!F129,5)),"")</f>
        <v/>
      </c>
      <c r="O129" s="9"/>
      <c r="P129" s="10" t="str">
        <f>IF(ISNUMBER(VALUE(LEFT(RIGHT(Tides!F129,6),4))),VALUE(LEFT(RIGHT(Tides!F129,6),4)),"")</f>
        <v/>
      </c>
      <c r="R129" s="36" t="str">
        <f t="shared" si="58"/>
        <v>Tue 26</v>
      </c>
      <c r="S129" s="22" t="str">
        <f t="shared" si="59"/>
        <v>1.5 hour</v>
      </c>
      <c r="T129" s="22">
        <f t="shared" si="61"/>
        <v>6.25E-2</v>
      </c>
      <c r="U129" s="22" t="str">
        <f t="shared" si="60"/>
        <v>1.5 hour</v>
      </c>
      <c r="V129" s="22">
        <f t="shared" si="62"/>
        <v>6.25E-2</v>
      </c>
      <c r="W129" s="22" t="str">
        <f>IF(ISTEXT(Tides!B129),Tides!B129,"")</f>
        <v>4:26 AM / 3.8 m</v>
      </c>
      <c r="X129" s="22" t="str">
        <f>IF(ISTEXT(Tides!C129),Tides!C129,"")</f>
        <v>10:30 AM / 0.9 m</v>
      </c>
      <c r="Y129" s="22" t="str">
        <f>IF(ISTEXT(Tides!D129),Tides!D129,"")</f>
        <v>4:47 PM / 3.7 m</v>
      </c>
      <c r="Z129" s="22" t="str">
        <f>IF(ISTEXT(Tides!E129),Tides!E129,"")</f>
        <v>10:46 PM / 1.1 m</v>
      </c>
      <c r="AA129" s="22" t="str">
        <f>IF(ISTEXT(Tides!F129),Tides!F129,"")</f>
        <v/>
      </c>
      <c r="AB129" s="60">
        <f t="shared" si="69"/>
        <v>0.375</v>
      </c>
      <c r="AC129" s="61">
        <f t="shared" si="64"/>
        <v>0.5</v>
      </c>
      <c r="AD129" s="60">
        <f t="shared" si="65"/>
        <v>0.88611111111111107</v>
      </c>
      <c r="AE129" s="64">
        <f t="shared" si="66"/>
        <v>1.0111111111111111</v>
      </c>
      <c r="AF129" s="37">
        <f>Tides!H129</f>
        <v>0.22916666666666666</v>
      </c>
      <c r="AG129" s="37">
        <f>Tides!I129</f>
        <v>0.86249999999999993</v>
      </c>
    </row>
    <row r="130" spans="1:33" ht="19.95" customHeight="1" x14ac:dyDescent="0.25">
      <c r="A130" s="8" t="str">
        <f>Tides!A130</f>
        <v>Wed 27</v>
      </c>
      <c r="B130" s="9">
        <f>IF(ISNUMBER(TIMEVALUE(LEFT(Tides!B130,5))),TIMEVALUE(LEFT(Tides!B130,5)),"")</f>
        <v>0.20902777777777778</v>
      </c>
      <c r="C130" s="10">
        <f>IF(ISNUMBER(VALUE(LEFT(RIGHT(Tides!B130,6),4))),VALUE(LEFT(RIGHT(Tides!B130,6),4)),"")</f>
        <v>3.7</v>
      </c>
      <c r="D130" s="9">
        <f>IF(ISNUMBER(TIMEVALUE(LEFT(Tides!C130,5))),TIMEVALUE(LEFT(Tides!C130,5)),"")</f>
        <v>0.46319444444444446</v>
      </c>
      <c r="E130" s="10">
        <f>COUNTIF(Tides!C130, "*PM*")</f>
        <v>0</v>
      </c>
      <c r="F130" s="59">
        <f>IF(ISNUMBER(TIMEVALUE(LEFT(Tides!C130,5))),TIMEVALUE(LEFT(Tides!C130,5)),"")</f>
        <v>0.46319444444444446</v>
      </c>
      <c r="G130" s="51">
        <f>IF(ISNUMBER(VALUE(LEFT(RIGHT(Tides!C130,6),4))),VALUE(LEFT(RIGHT(Tides!C130,6),4)),"")</f>
        <v>1</v>
      </c>
      <c r="H130" s="9">
        <f>IF(ISNUMBER(TIMEVALUE(LEFT(Tides!D130,5))),TIMEVALUE(LEFT(Tides!D130,5)),"")</f>
        <v>0.22777777777777777</v>
      </c>
      <c r="I130" s="10">
        <f>IF(ISNUMBER(VALUE(LEFT(RIGHT(Tides!D130,6),4))),VALUE(LEFT(RIGHT(Tides!D130,6),4)),"")</f>
        <v>3.6</v>
      </c>
      <c r="J130" s="9">
        <f>IF(ISNUMBER(TIMEVALUE(LEFT(Tides!E130,5))),TIMEVALUE(LEFT(Tides!E130,5)),"")</f>
        <v>0.47500000000000003</v>
      </c>
      <c r="K130" s="10">
        <f>COUNTIF(Tides!E130, "*PM*")</f>
        <v>1</v>
      </c>
      <c r="L130" s="59">
        <f t="shared" si="68"/>
        <v>0.97500000000000009</v>
      </c>
      <c r="M130" s="51">
        <f>IF(ISNUMBER(VALUE(LEFT(RIGHT(Tides!E130,6),4))),VALUE(LEFT(RIGHT(Tides!E130,6),4)),"")</f>
        <v>1.3</v>
      </c>
      <c r="N130" s="9" t="str">
        <f>IF(ISNUMBER(TIMEVALUE(LEFT(Tides!F130,5))),TIMEVALUE(LEFT(Tides!F130,5)),"")</f>
        <v/>
      </c>
      <c r="O130" s="9"/>
      <c r="P130" s="10" t="str">
        <f>IF(ISNUMBER(VALUE(LEFT(RIGHT(Tides!F130,6),4))),VALUE(LEFT(RIGHT(Tides!F130,6),4)),"")</f>
        <v/>
      </c>
      <c r="R130" s="36" t="str">
        <f t="shared" si="58"/>
        <v>Wed 27</v>
      </c>
      <c r="S130" s="22" t="str">
        <f t="shared" si="59"/>
        <v>1.5 hour</v>
      </c>
      <c r="T130" s="22">
        <f t="shared" si="61"/>
        <v>6.25E-2</v>
      </c>
      <c r="U130" s="22" t="str">
        <f t="shared" si="60"/>
        <v>1.0 hour</v>
      </c>
      <c r="V130" s="22">
        <f t="shared" si="62"/>
        <v>4.1666666666666699E-2</v>
      </c>
      <c r="W130" s="22" t="str">
        <f>IF(ISTEXT(Tides!B130),Tides!B130,"")</f>
        <v>5:01 AM / 3.7 m</v>
      </c>
      <c r="X130" s="22" t="str">
        <f>IF(ISTEXT(Tides!C130),Tides!C130,"")</f>
        <v>11:07 AM / 1.0 m</v>
      </c>
      <c r="Y130" s="22" t="str">
        <f>IF(ISTEXT(Tides!D130),Tides!D130,"")</f>
        <v>5:28 PM / 3.6 m</v>
      </c>
      <c r="Z130" s="22" t="str">
        <f>IF(ISTEXT(Tides!E130),Tides!E130,"")</f>
        <v>11:24 PM / 1.3 m</v>
      </c>
      <c r="AA130" s="22" t="str">
        <f>IF(ISTEXT(Tides!F130),Tides!F130,"")</f>
        <v/>
      </c>
      <c r="AB130" s="60">
        <f t="shared" si="69"/>
        <v>0.40069444444444446</v>
      </c>
      <c r="AC130" s="61">
        <f t="shared" si="64"/>
        <v>0.52569444444444446</v>
      </c>
      <c r="AD130" s="60">
        <f t="shared" si="65"/>
        <v>0.93333333333333335</v>
      </c>
      <c r="AE130" s="64">
        <f t="shared" si="66"/>
        <v>1.0166666666666668</v>
      </c>
      <c r="AF130" s="37">
        <f>Tides!H130</f>
        <v>0.22777777777777777</v>
      </c>
      <c r="AG130" s="37">
        <f>Tides!I130</f>
        <v>0.86388888888888893</v>
      </c>
    </row>
    <row r="131" spans="1:33" ht="19.95" customHeight="1" x14ac:dyDescent="0.25">
      <c r="A131" s="8" t="str">
        <f>Tides!A131</f>
        <v>Thu 28</v>
      </c>
      <c r="B131" s="9">
        <f>IF(ISNUMBER(TIMEVALUE(LEFT(Tides!B131,5))),TIMEVALUE(LEFT(Tides!B131,5)),"")</f>
        <v>0.23680555555555557</v>
      </c>
      <c r="C131" s="10">
        <f>IF(ISNUMBER(VALUE(LEFT(RIGHT(Tides!B131,6),4))),VALUE(LEFT(RIGHT(Tides!B131,6),4)),"")</f>
        <v>3.5</v>
      </c>
      <c r="D131" s="9">
        <f>IF(ISNUMBER(TIMEVALUE(LEFT(Tides!C131,5))),TIMEVALUE(LEFT(Tides!C131,5)),"")</f>
        <v>0.49236111111111108</v>
      </c>
      <c r="E131" s="10">
        <f>COUNTIF(Tides!C131, "*PM*")</f>
        <v>0</v>
      </c>
      <c r="F131" s="59">
        <f>IF(ISNUMBER(TIMEVALUE(LEFT(Tides!C131,5))),TIMEVALUE(LEFT(Tides!C131,5)),"")</f>
        <v>0.49236111111111108</v>
      </c>
      <c r="G131" s="51">
        <f>IF(ISNUMBER(VALUE(LEFT(RIGHT(Tides!C131,6),4))),VALUE(LEFT(RIGHT(Tides!C131,6),4)),"")</f>
        <v>1.2</v>
      </c>
      <c r="H131" s="9">
        <f>IF(ISNUMBER(TIMEVALUE(LEFT(Tides!D131,5))),TIMEVALUE(LEFT(Tides!D131,5)),"")</f>
        <v>0.26250000000000001</v>
      </c>
      <c r="I131" s="10">
        <f>IF(ISNUMBER(VALUE(LEFT(RIGHT(Tides!D131,6),4))),VALUE(LEFT(RIGHT(Tides!D131,6),4)),"")</f>
        <v>3.4</v>
      </c>
      <c r="J131" s="9" t="str">
        <f>IF(ISNUMBER(TIMEVALUE(LEFT(Tides!E131,5))),TIMEVALUE(LEFT(Tides!E131,5)),"")</f>
        <v/>
      </c>
      <c r="K131" s="10">
        <f>COUNTIF(Tides!E131, "*PM*")</f>
        <v>0</v>
      </c>
      <c r="L131" s="59" t="str">
        <f t="shared" si="68"/>
        <v/>
      </c>
      <c r="M131" s="51" t="str">
        <f>IF(ISNUMBER(VALUE(LEFT(RIGHT(Tides!E131,6),4))),VALUE(LEFT(RIGHT(Tides!E131,6),4)),"")</f>
        <v/>
      </c>
      <c r="N131" s="9" t="str">
        <f>IF(ISNUMBER(TIMEVALUE(LEFT(Tides!F131,5))),TIMEVALUE(LEFT(Tides!F131,5)),"")</f>
        <v/>
      </c>
      <c r="O131" s="9"/>
      <c r="P131" s="10" t="str">
        <f>IF(ISNUMBER(VALUE(LEFT(RIGHT(Tides!F131,6),4))),VALUE(LEFT(RIGHT(Tides!F131,6),4)),"")</f>
        <v/>
      </c>
      <c r="R131" s="36" t="str">
        <f t="shared" si="58"/>
        <v>Thu 28</v>
      </c>
      <c r="S131" s="22" t="str">
        <f t="shared" si="59"/>
        <v>1.5 hour</v>
      </c>
      <c r="T131" s="22">
        <f t="shared" si="61"/>
        <v>6.25E-2</v>
      </c>
      <c r="U131" s="22" t="str">
        <f t="shared" si="60"/>
        <v>No Restriction</v>
      </c>
      <c r="V131" s="22">
        <f t="shared" si="62"/>
        <v>0</v>
      </c>
      <c r="W131" s="22" t="str">
        <f>IF(ISTEXT(Tides!B131),Tides!B131,"")</f>
        <v>5:41 AM / 3.5 m</v>
      </c>
      <c r="X131" s="22" t="str">
        <f>IF(ISTEXT(Tides!C131),Tides!C131,"")</f>
        <v>11:49 AM / 1.2 m</v>
      </c>
      <c r="Y131" s="22" t="str">
        <f>IF(ISTEXT(Tides!D131),Tides!D131,"")</f>
        <v>6:18 PM / 3.4 m</v>
      </c>
      <c r="Z131" s="22" t="str">
        <f>IF(ISTEXT(Tides!E131),Tides!E131,"")</f>
        <v/>
      </c>
      <c r="AA131" s="22" t="str">
        <f>IF(ISTEXT(Tides!F131),Tides!F131,"")</f>
        <v/>
      </c>
      <c r="AB131" s="60">
        <f t="shared" si="69"/>
        <v>0.42986111111111108</v>
      </c>
      <c r="AC131" s="61">
        <f t="shared" si="64"/>
        <v>0.55486111111111103</v>
      </c>
      <c r="AD131" s="60" t="str">
        <f t="shared" si="65"/>
        <v/>
      </c>
      <c r="AE131" s="64" t="str">
        <f t="shared" si="66"/>
        <v/>
      </c>
      <c r="AF131" s="37">
        <f>Tides!H131</f>
        <v>0.22569444444444445</v>
      </c>
      <c r="AG131" s="37">
        <f>Tides!I131</f>
        <v>0.8652777777777777</v>
      </c>
    </row>
    <row r="132" spans="1:33" ht="19.95" customHeight="1" x14ac:dyDescent="0.25">
      <c r="A132" s="8" t="str">
        <f>Tides!A132</f>
        <v>Fri 29</v>
      </c>
      <c r="B132" s="9" t="str">
        <f>IF(ISNUMBER(TIMEVALUE(LEFT(Tides!B132,5))),TIMEVALUE(LEFT(Tides!B132,5)),"")</f>
        <v/>
      </c>
      <c r="C132" s="10" t="str">
        <f>IF(ISNUMBER(VALUE(LEFT(RIGHT(Tides!B132,6),4))),VALUE(LEFT(RIGHT(Tides!B132,6),4)),"")</f>
        <v/>
      </c>
      <c r="D132" s="9">
        <f>IF(ISNUMBER(TIMEVALUE(LEFT(Tides!C132,5))),TIMEVALUE(LEFT(Tides!C132,5)),"")</f>
        <v>0.50694444444444442</v>
      </c>
      <c r="E132" s="10">
        <f>COUNTIF(Tides!C132, "*PM*")</f>
        <v>0</v>
      </c>
      <c r="F132" s="59">
        <f>IF(ISNUMBER(TIMEVALUE(LEFT(Tides!C132,5))),TIMEVALUE(LEFT(Tides!C132,5)),"")</f>
        <v>0.50694444444444442</v>
      </c>
      <c r="G132" s="51">
        <f>IF(ISNUMBER(VALUE(LEFT(RIGHT(Tides!C132,6),4))),VALUE(LEFT(RIGHT(Tides!C132,6),4)),"")</f>
        <v>1.5</v>
      </c>
      <c r="H132" s="9">
        <f>IF(ISNUMBER(TIMEVALUE(LEFT(Tides!D132,5))),TIMEVALUE(LEFT(Tides!D132,5)),"")</f>
        <v>0.27291666666666664</v>
      </c>
      <c r="I132" s="10">
        <f>IF(ISNUMBER(VALUE(LEFT(RIGHT(Tides!D132,6),4))),VALUE(LEFT(RIGHT(Tides!D132,6),4)),"")</f>
        <v>3.4</v>
      </c>
      <c r="J132" s="9">
        <f>IF(ISNUMBER(TIMEVALUE(LEFT(Tides!E132,5))),TIMEVALUE(LEFT(Tides!E132,5)),"")</f>
        <v>0.52986111111111112</v>
      </c>
      <c r="K132" s="10">
        <f>COUNTIF(Tides!E132, "*PM*")</f>
        <v>1</v>
      </c>
      <c r="L132" s="59">
        <f t="shared" si="68"/>
        <v>1.0298611111111111</v>
      </c>
      <c r="M132" s="51">
        <f>IF(ISNUMBER(VALUE(LEFT(RIGHT(Tides!E132,6),4))),VALUE(LEFT(RIGHT(Tides!E132,6),4)),"")</f>
        <v>1.3</v>
      </c>
      <c r="N132" s="9">
        <f>IF(ISNUMBER(TIMEVALUE(LEFT(Tides!F132,5))),TIMEVALUE(LEFT(Tides!F132,5)),"")</f>
        <v>0.30624999999999997</v>
      </c>
      <c r="O132" s="9"/>
      <c r="P132" s="10">
        <f>IF(ISNUMBER(VALUE(LEFT(RIGHT(Tides!F132,6),4))),VALUE(LEFT(RIGHT(Tides!F132,6),4)),"")</f>
        <v>3.3</v>
      </c>
      <c r="R132" s="36" t="str">
        <f t="shared" si="58"/>
        <v>Fri 29</v>
      </c>
      <c r="S132" s="22" t="str">
        <f t="shared" si="59"/>
        <v>No Restriction</v>
      </c>
      <c r="T132" s="22">
        <f t="shared" si="61"/>
        <v>0</v>
      </c>
      <c r="U132" s="22" t="str">
        <f t="shared" si="60"/>
        <v>1.0 hour</v>
      </c>
      <c r="V132" s="22">
        <f t="shared" si="62"/>
        <v>4.1666666666666699E-2</v>
      </c>
      <c r="W132" s="22" t="str">
        <f>IF(ISTEXT(Tides!B132),Tides!B132,"")</f>
        <v/>
      </c>
      <c r="X132" s="22" t="str">
        <f>IF(ISTEXT(Tides!C132),Tides!C132,"")</f>
        <v>12:10 AM / 1.5 m</v>
      </c>
      <c r="Y132" s="22" t="str">
        <f>IF(ISTEXT(Tides!D132),Tides!D132,"")</f>
        <v>6:33 AM / 3.4 m</v>
      </c>
      <c r="Z132" s="22" t="str">
        <f>IF(ISTEXT(Tides!E132),Tides!E132,"")</f>
        <v>12:43 PM / 1.3 m</v>
      </c>
      <c r="AA132" s="22" t="str">
        <f>IF(ISTEXT(Tides!F132),Tides!F132,"")</f>
        <v>7:21 PM / 3.3 m</v>
      </c>
      <c r="AB132" s="60" t="str">
        <f t="shared" si="69"/>
        <v/>
      </c>
      <c r="AC132" s="61" t="str">
        <f t="shared" si="64"/>
        <v/>
      </c>
      <c r="AD132" s="60">
        <f t="shared" si="65"/>
        <v>0.98819444444444438</v>
      </c>
      <c r="AE132" s="64">
        <f t="shared" si="66"/>
        <v>1.0715277777777779</v>
      </c>
      <c r="AF132" s="37">
        <f>Tides!H132</f>
        <v>0.22430555555555556</v>
      </c>
      <c r="AG132" s="37">
        <f>Tides!I132</f>
        <v>0.8666666666666667</v>
      </c>
    </row>
    <row r="133" spans="1:33" ht="19.95" customHeight="1" thickBot="1" x14ac:dyDescent="0.3">
      <c r="A133" s="8" t="str">
        <f>Tides!A133</f>
        <v>Sat 30</v>
      </c>
      <c r="B133" s="9" t="str">
        <f>IF(ISNUMBER(TIMEVALUE(LEFT(Tides!B133,5))),TIMEVALUE(LEFT(Tides!B133,5)),"")</f>
        <v/>
      </c>
      <c r="C133" s="10" t="str">
        <f>IF(ISNUMBER(VALUE(LEFT(RIGHT(Tides!B133,6),4))),VALUE(LEFT(RIGHT(Tides!B133,6),4)),"")</f>
        <v/>
      </c>
      <c r="D133" s="9">
        <f>IF(ISNUMBER(TIMEVALUE(LEFT(Tides!C133,5))),TIMEVALUE(LEFT(Tides!C133,5)),"")</f>
        <v>4.8611111111111112E-2</v>
      </c>
      <c r="E133" s="10">
        <f>COUNTIF(Tides!C133, "*PM*")</f>
        <v>0</v>
      </c>
      <c r="F133" s="59">
        <f>IF(ISNUMBER(TIMEVALUE(LEFT(Tides!C133,5))),TIMEVALUE(LEFT(Tides!C133,5)),"")</f>
        <v>4.8611111111111112E-2</v>
      </c>
      <c r="G133" s="51">
        <f>IF(ISNUMBER(VALUE(LEFT(RIGHT(Tides!C133,6),4))),VALUE(LEFT(RIGHT(Tides!C133,6),4)),"")</f>
        <v>1.6</v>
      </c>
      <c r="H133" s="9">
        <f>IF(ISNUMBER(TIMEVALUE(LEFT(Tides!D133,5))),TIMEVALUE(LEFT(Tides!D133,5)),"")</f>
        <v>0.31736111111111115</v>
      </c>
      <c r="I133" s="10">
        <f>IF(ISNUMBER(VALUE(LEFT(RIGHT(Tides!D133,6),4))),VALUE(LEFT(RIGHT(Tides!D133,6),4)),"")</f>
        <v>3.3</v>
      </c>
      <c r="J133" s="9">
        <f>IF(ISNUMBER(TIMEVALUE(LEFT(Tides!E133,5))),TIMEVALUE(LEFT(Tides!E133,5)),"")</f>
        <v>7.7777777777777779E-2</v>
      </c>
      <c r="K133" s="10">
        <f>COUNTIF(Tides!E133, "*PM*")</f>
        <v>1</v>
      </c>
      <c r="L133" s="59">
        <f t="shared" si="68"/>
        <v>0.57777777777777772</v>
      </c>
      <c r="M133" s="51">
        <f>IF(ISNUMBER(VALUE(LEFT(RIGHT(Tides!E133,6),4))),VALUE(LEFT(RIGHT(Tides!E133,6),4)),"")</f>
        <v>1.4</v>
      </c>
      <c r="N133" s="9">
        <f>IF(ISNUMBER(TIMEVALUE(LEFT(Tides!F133,5))),TIMEVALUE(LEFT(Tides!F133,5)),"")</f>
        <v>0.3576388888888889</v>
      </c>
      <c r="O133" s="9"/>
      <c r="P133" s="10">
        <f>IF(ISNUMBER(VALUE(LEFT(RIGHT(Tides!F133,6),4))),VALUE(LEFT(RIGHT(Tides!F133,6),4)),"")</f>
        <v>3.3</v>
      </c>
      <c r="R133" s="50" t="str">
        <f t="shared" si="58"/>
        <v>Sat 30</v>
      </c>
      <c r="S133" s="38" t="str">
        <f t="shared" si="59"/>
        <v>No Restriction</v>
      </c>
      <c r="T133" s="38">
        <f t="shared" si="61"/>
        <v>0</v>
      </c>
      <c r="U133" s="38" t="str">
        <f t="shared" si="60"/>
        <v>No Restriction</v>
      </c>
      <c r="V133" s="38">
        <f t="shared" si="62"/>
        <v>0</v>
      </c>
      <c r="W133" s="38" t="str">
        <f>IF(ISTEXT(Tides!B133),Tides!B133,"")</f>
        <v/>
      </c>
      <c r="X133" s="38" t="str">
        <f>IF(ISTEXT(Tides!C133),Tides!C133,"")</f>
        <v>1:10 AM / 1.6 m</v>
      </c>
      <c r="Y133" s="38" t="str">
        <f>IF(ISTEXT(Tides!D133),Tides!D133,"")</f>
        <v>7:37 AM / 3.3 m</v>
      </c>
      <c r="Z133" s="38" t="str">
        <f>IF(ISTEXT(Tides!E133),Tides!E133,"")</f>
        <v>1:52 PM / 1.4 m</v>
      </c>
      <c r="AA133" s="38" t="str">
        <f>IF(ISTEXT(Tides!F133),Tides!F133,"")</f>
        <v>8:35 PM / 3.3 m</v>
      </c>
      <c r="AB133" s="65" t="str">
        <f t="shared" si="71"/>
        <v/>
      </c>
      <c r="AC133" s="66" t="str">
        <f t="shared" si="64"/>
        <v/>
      </c>
      <c r="AD133" s="65" t="str">
        <f t="shared" si="65"/>
        <v/>
      </c>
      <c r="AE133" s="67" t="str">
        <f t="shared" si="66"/>
        <v/>
      </c>
      <c r="AF133" s="37">
        <f>Tides!H133</f>
        <v>0.22291666666666665</v>
      </c>
      <c r="AG133" s="37">
        <f>Tides!I133</f>
        <v>0.86875000000000002</v>
      </c>
    </row>
    <row r="134" spans="1:33" ht="19.95" customHeight="1" x14ac:dyDescent="0.25">
      <c r="AF134" s="37"/>
      <c r="AG134" s="37"/>
    </row>
    <row r="135" spans="1:33" s="16" customFormat="1" ht="19.95" customHeight="1" thickBot="1" x14ac:dyDescent="0.3">
      <c r="A135" s="15">
        <f>Tides!A135</f>
        <v>42491</v>
      </c>
      <c r="B135" s="40" t="str">
        <f>IF(ISNUMBER(TIMEVALUE(LEFT(Tides!B134,5))),TIMEVALUE(LEFT(Tides!B134,5)),"")</f>
        <v/>
      </c>
      <c r="C135" s="41" t="str">
        <f>IF(ISNUMBER(VALUE(LEFT(RIGHT(Tides!B134,6),4))),VALUE(LEFT(RIGHT(Tides!B134,6),4)),"")</f>
        <v/>
      </c>
      <c r="D135" s="41"/>
      <c r="E135" s="41"/>
      <c r="F135" s="40" t="str">
        <f>IF(ISNUMBER(TIMEVALUE(LEFT(Tides!C134,5))),TIMEVALUE(LEFT(Tides!C134,5)),"")</f>
        <v/>
      </c>
      <c r="G135" s="56" t="str">
        <f>IF(ISNUMBER(VALUE(LEFT(RIGHT(Tides!C134,6),4))),VALUE(LEFT(RIGHT(Tides!C134,6),4)),"")</f>
        <v/>
      </c>
      <c r="H135" s="40" t="str">
        <f>IF(ISNUMBER(TIMEVALUE(LEFT(Tides!D134,5))),TIMEVALUE(LEFT(Tides!D134,5)),"")</f>
        <v/>
      </c>
      <c r="I135" s="41" t="str">
        <f>IF(ISNUMBER(VALUE(LEFT(RIGHT(Tides!D134,6),4))),VALUE(LEFT(RIGHT(Tides!D134,6),4)),"")</f>
        <v/>
      </c>
      <c r="J135" s="41"/>
      <c r="K135" s="41"/>
      <c r="L135" s="40" t="str">
        <f>IF(ISNUMBER(TIMEVALUE(LEFT(Tides!E134,5))),TIMEVALUE(LEFT(Tides!E134,5)),"")</f>
        <v/>
      </c>
      <c r="M135" s="56" t="str">
        <f>IF(ISNUMBER(VALUE(LEFT(RIGHT(Tides!E134,6),4))),VALUE(LEFT(RIGHT(Tides!E134,6),4)),"")</f>
        <v/>
      </c>
      <c r="N135" s="40" t="str">
        <f>IF(ISNUMBER(TIMEVALUE(LEFT(Tides!F134,5))),TIMEVALUE(LEFT(Tides!F134,5)),"")</f>
        <v/>
      </c>
      <c r="O135" s="40"/>
      <c r="P135" s="41" t="str">
        <f>IF(ISNUMBER(VALUE(LEFT(RIGHT(Tides!F134,6),4))),VALUE(LEFT(RIGHT(Tides!F134,6),4)),"")</f>
        <v/>
      </c>
      <c r="R135" s="62">
        <f>A135</f>
        <v>42491</v>
      </c>
      <c r="S135" s="62"/>
      <c r="T135" s="62"/>
      <c r="U135" s="62"/>
      <c r="V135" s="62"/>
      <c r="W135" s="62"/>
      <c r="X135" s="62"/>
      <c r="AB135" s="17"/>
      <c r="AC135" s="18"/>
      <c r="AD135" s="17"/>
      <c r="AE135" s="18"/>
      <c r="AF135" s="39"/>
      <c r="AG135" s="39"/>
    </row>
    <row r="136" spans="1:33" ht="39.6" x14ac:dyDescent="0.25">
      <c r="A136" s="2" t="s">
        <v>8</v>
      </c>
      <c r="B136" s="3" t="s">
        <v>2</v>
      </c>
      <c r="C136" s="4"/>
      <c r="D136" s="58" t="s">
        <v>3</v>
      </c>
      <c r="E136" s="58" t="s">
        <v>1622</v>
      </c>
      <c r="F136" s="3" t="s">
        <v>1621</v>
      </c>
      <c r="G136" s="53"/>
      <c r="H136" s="5" t="s">
        <v>2</v>
      </c>
      <c r="I136" s="6"/>
      <c r="J136" s="58" t="s">
        <v>3</v>
      </c>
      <c r="K136" s="58" t="s">
        <v>1622</v>
      </c>
      <c r="L136" s="3" t="s">
        <v>1621</v>
      </c>
      <c r="M136" s="57"/>
      <c r="N136" s="5" t="s">
        <v>2</v>
      </c>
      <c r="O136" s="5"/>
      <c r="P136" s="7"/>
      <c r="R136" s="30" t="s">
        <v>8</v>
      </c>
      <c r="S136" s="31" t="s">
        <v>9</v>
      </c>
      <c r="T136" s="31"/>
      <c r="U136" s="31" t="s">
        <v>10</v>
      </c>
      <c r="V136" s="31"/>
      <c r="W136" s="21" t="s">
        <v>2</v>
      </c>
      <c r="X136" s="21" t="s">
        <v>3</v>
      </c>
      <c r="Y136" s="21" t="s">
        <v>2</v>
      </c>
      <c r="Z136" s="21" t="s">
        <v>3</v>
      </c>
      <c r="AA136" s="21" t="s">
        <v>2</v>
      </c>
      <c r="AB136" s="32" t="s">
        <v>11</v>
      </c>
      <c r="AC136" s="33" t="s">
        <v>12</v>
      </c>
      <c r="AD136" s="32" t="s">
        <v>11</v>
      </c>
      <c r="AE136" s="34" t="s">
        <v>12</v>
      </c>
      <c r="AF136" s="35" t="s">
        <v>5</v>
      </c>
      <c r="AG136" s="35" t="s">
        <v>6</v>
      </c>
    </row>
    <row r="137" spans="1:33" ht="19.95" customHeight="1" x14ac:dyDescent="0.25">
      <c r="A137" s="8" t="str">
        <f>Tides!A137</f>
        <v>Sun 1</v>
      </c>
      <c r="B137" s="9" t="str">
        <f>IF(ISNUMBER(TIMEVALUE(LEFT(Tides!B137,5))),TIMEVALUE(LEFT(Tides!B137,5)),"")</f>
        <v/>
      </c>
      <c r="C137" s="10" t="str">
        <f>IF(ISNUMBER(VALUE(LEFT(RIGHT(Tides!B137,6),4))),VALUE(LEFT(RIGHT(Tides!B137,6),4)),"")</f>
        <v/>
      </c>
      <c r="D137" s="9">
        <f>IF(ISNUMBER(TIMEVALUE(LEFT(Tides!C137,5))),TIMEVALUE(LEFT(Tides!C137,5)),"")</f>
        <v>0.10277777777777779</v>
      </c>
      <c r="E137" s="10">
        <f>COUNTIF(Tides!C137, "*PM*")</f>
        <v>0</v>
      </c>
      <c r="F137" s="59">
        <f t="shared" ref="F137:F153" si="72">IF(E137&gt;0,D137+0.5, D137)</f>
        <v>0.10277777777777779</v>
      </c>
      <c r="G137" s="51">
        <f>IF(ISNUMBER(VALUE(LEFT(RIGHT(Tides!C137,6),4))),VALUE(LEFT(RIGHT(Tides!C137,6),4)),"")</f>
        <v>1.7</v>
      </c>
      <c r="H137" s="9">
        <f>IF(ISNUMBER(TIMEVALUE(LEFT(Tides!D137,5))),TIMEVALUE(LEFT(Tides!D137,5)),"")</f>
        <v>0.36874999999999997</v>
      </c>
      <c r="I137" s="10">
        <f>IF(ISNUMBER(VALUE(LEFT(RIGHT(Tides!D137,6),4))),VALUE(LEFT(RIGHT(Tides!D137,6),4)),"")</f>
        <v>3.4</v>
      </c>
      <c r="J137" s="9">
        <f>IF(ISNUMBER(TIMEVALUE(LEFT(Tides!E137,5))),TIMEVALUE(LEFT(Tides!E137,5)),"")</f>
        <v>0.13472222222222222</v>
      </c>
      <c r="K137" s="10">
        <f>COUNTIF(Tides!E137, "*PM*")</f>
        <v>1</v>
      </c>
      <c r="L137" s="59">
        <f t="shared" ref="L137:L144" si="73">IF(K137&gt;0,J137+0.5, J137)</f>
        <v>0.63472222222222219</v>
      </c>
      <c r="M137" s="51">
        <f>IF(ISNUMBER(VALUE(LEFT(RIGHT(Tides!E137,6),4))),VALUE(LEFT(RIGHT(Tides!E137,6),4)),"")</f>
        <v>1.3</v>
      </c>
      <c r="N137" s="9">
        <f>IF(ISNUMBER(TIMEVALUE(LEFT(Tides!F137,5))),TIMEVALUE(LEFT(Tides!F137,5)),"")</f>
        <v>0.40902777777777777</v>
      </c>
      <c r="O137" s="9"/>
      <c r="P137" s="10">
        <f>IF(ISNUMBER(VALUE(LEFT(RIGHT(Tides!F137,6),4))),VALUE(LEFT(RIGHT(Tides!F137,6),4)),"")</f>
        <v>3.4</v>
      </c>
      <c r="R137" s="36" t="str">
        <f t="shared" ref="R137:R167" si="74">A137</f>
        <v>Sun 1</v>
      </c>
      <c r="S137" s="22" t="str">
        <f t="shared" ref="S137:S167" si="75">IF(OR(G137&gt;1.3,ISNUMBER(G137)=FALSE),"No Restriction",IF(G137&gt;1.2,"1.0 hour",IF(G137&gt;0.5,"1.5 hour","2.0 hours")))</f>
        <v>No Restriction</v>
      </c>
      <c r="T137" s="22">
        <f>IF(OR(G137&gt;1.3,ISNUMBER(G137)=FALSE),0,IF(G137&gt;1.2,0.0416666666666667,IF(G137&gt;0.5,0.0625,0.0833333333333333)))</f>
        <v>0</v>
      </c>
      <c r="U137" s="22" t="str">
        <f t="shared" ref="U137:U167" si="76">IF(OR(M137&gt;1.3,ISNUMBER(M137)=FALSE),"No Restriction",IF(M137&gt;1.2,"1.0 hour",IF(M137&gt;0.5,"1.5 hour","2.0 hours")))</f>
        <v>1.0 hour</v>
      </c>
      <c r="V137" s="22">
        <f>IF(OR(M137&gt;1.3,ISNUMBER(M137)=FALSE),0,IF(M137&gt;1.2,0.0416666666666667,IF(M137&gt;0.5,0.0625,0.0833333333333333)))</f>
        <v>4.1666666666666699E-2</v>
      </c>
      <c r="W137" s="22" t="str">
        <f>IF(ISTEXT(Tides!B137),Tides!B137,"")</f>
        <v/>
      </c>
      <c r="X137" s="22" t="str">
        <f>IF(ISTEXT(Tides!C137),Tides!C137,"")</f>
        <v>2:28 AM / 1.7 m</v>
      </c>
      <c r="Y137" s="22" t="str">
        <f>IF(ISTEXT(Tides!D137),Tides!D137,"")</f>
        <v>8:51 AM / 3.4 m</v>
      </c>
      <c r="Z137" s="22" t="str">
        <f>IF(ISTEXT(Tides!E137),Tides!E137,"")</f>
        <v>3:14 PM / 1.3 m</v>
      </c>
      <c r="AA137" s="22" t="str">
        <f>IF(ISTEXT(Tides!F137),Tides!F137,"")</f>
        <v>9:49 PM / 3.4 m</v>
      </c>
      <c r="AB137" s="60" t="str">
        <f>IF(T137&gt;0,F137-T137,"")</f>
        <v/>
      </c>
      <c r="AC137" s="61" t="str">
        <f>IF(T137&gt;0,F137+T137,"")</f>
        <v/>
      </c>
      <c r="AD137" s="60">
        <f>IF(V137&gt;0,L137-V137,"")</f>
        <v>0.59305555555555545</v>
      </c>
      <c r="AE137" s="64">
        <f>IF(V137&gt;0,L137+V137,"")</f>
        <v>0.67638888888888893</v>
      </c>
      <c r="AF137" s="37">
        <f>Tides!H137</f>
        <v>0.22083333333333333</v>
      </c>
      <c r="AG137" s="37">
        <f>Tides!I137</f>
        <v>0.87013888888888891</v>
      </c>
    </row>
    <row r="138" spans="1:33" ht="19.95" customHeight="1" x14ac:dyDescent="0.25">
      <c r="A138" s="8" t="str">
        <f>Tides!A138</f>
        <v>Mon 2</v>
      </c>
      <c r="B138" s="9" t="str">
        <f>IF(ISNUMBER(TIMEVALUE(LEFT(Tides!B138,5))),TIMEVALUE(LEFT(Tides!B138,5)),"")</f>
        <v/>
      </c>
      <c r="C138" s="10" t="str">
        <f>IF(ISNUMBER(VALUE(LEFT(RIGHT(Tides!B138,6),4))),VALUE(LEFT(RIGHT(Tides!B138,6),4)),"")</f>
        <v/>
      </c>
      <c r="D138" s="9">
        <f>IF(ISNUMBER(TIMEVALUE(LEFT(Tides!C138,5))),TIMEVALUE(LEFT(Tides!C138,5)),"")</f>
        <v>0.16041666666666668</v>
      </c>
      <c r="E138" s="10">
        <f>COUNTIF(Tides!C138, "*PM*")</f>
        <v>0</v>
      </c>
      <c r="F138" s="59">
        <f t="shared" si="72"/>
        <v>0.16041666666666668</v>
      </c>
      <c r="G138" s="51">
        <f>IF(ISNUMBER(VALUE(LEFT(RIGHT(Tides!C138,6),4))),VALUE(LEFT(RIGHT(Tides!C138,6),4)),"")</f>
        <v>1.6</v>
      </c>
      <c r="H138" s="9">
        <f>IF(ISNUMBER(TIMEVALUE(LEFT(Tides!D138,5))),TIMEVALUE(LEFT(Tides!D138,5)),"")</f>
        <v>0.41944444444444445</v>
      </c>
      <c r="I138" s="10">
        <f>IF(ISNUMBER(VALUE(LEFT(RIGHT(Tides!D138,6),4))),VALUE(LEFT(RIGHT(Tides!D138,6),4)),"")</f>
        <v>3.5</v>
      </c>
      <c r="J138" s="9">
        <f>IF(ISNUMBER(TIMEVALUE(LEFT(Tides!E138,5))),TIMEVALUE(LEFT(Tides!E138,5)),"")</f>
        <v>0.18680555555555556</v>
      </c>
      <c r="K138" s="10">
        <f>COUNTIF(Tides!E138, "*PM*")</f>
        <v>1</v>
      </c>
      <c r="L138" s="59">
        <f t="shared" si="73"/>
        <v>0.68680555555555556</v>
      </c>
      <c r="M138" s="51">
        <f>IF(ISNUMBER(VALUE(LEFT(RIGHT(Tides!E138,6),4))),VALUE(LEFT(RIGHT(Tides!E138,6),4)),"")</f>
        <v>1.1000000000000001</v>
      </c>
      <c r="N138" s="9">
        <f>IF(ISNUMBER(TIMEVALUE(LEFT(Tides!F138,5))),TIMEVALUE(LEFT(Tides!F138,5)),"")</f>
        <v>0.4548611111111111</v>
      </c>
      <c r="O138" s="9"/>
      <c r="P138" s="10">
        <f>IF(ISNUMBER(VALUE(LEFT(RIGHT(Tides!F138,6),4))),VALUE(LEFT(RIGHT(Tides!F138,6),4)),"")</f>
        <v>3.6</v>
      </c>
      <c r="R138" s="36" t="str">
        <f t="shared" si="74"/>
        <v>Mon 2</v>
      </c>
      <c r="S138" s="22" t="str">
        <f t="shared" si="75"/>
        <v>No Restriction</v>
      </c>
      <c r="T138" s="22">
        <f t="shared" ref="T138:T155" si="77">IF(OR(G138&gt;1.3,ISNUMBER(G138)=FALSE),0,IF(G138&gt;1.2,0.0416666666666667,IF(G138&gt;0.5,0.0625,0.0833333333333333)))</f>
        <v>0</v>
      </c>
      <c r="U138" s="22" t="str">
        <f t="shared" si="76"/>
        <v>1.5 hour</v>
      </c>
      <c r="V138" s="22">
        <f t="shared" ref="V138:V167" si="78">IF(OR(M138&gt;1.3,ISNUMBER(M138)=FALSE),0,IF(M138&gt;1.2,0.0416666666666667,IF(M138&gt;0.5,0.0625,0.0833333333333333)))</f>
        <v>6.25E-2</v>
      </c>
      <c r="W138" s="22" t="str">
        <f>IF(ISTEXT(Tides!B138),Tides!B138,"")</f>
        <v/>
      </c>
      <c r="X138" s="22" t="str">
        <f>IF(ISTEXT(Tides!C138),Tides!C138,"")</f>
        <v>3:51 AM / 1.6 m</v>
      </c>
      <c r="Y138" s="22" t="str">
        <f>IF(ISTEXT(Tides!D138),Tides!D138,"")</f>
        <v>10:04 AM / 3.5 m</v>
      </c>
      <c r="Z138" s="22" t="str">
        <f>IF(ISTEXT(Tides!E138),Tides!E138,"")</f>
        <v>4:29 PM / 1.1 m</v>
      </c>
      <c r="AA138" s="22" t="str">
        <f>IF(ISTEXT(Tides!F138),Tides!F138,"")</f>
        <v>10:55 PM / 3.6 m</v>
      </c>
      <c r="AB138" s="60" t="str">
        <f t="shared" ref="AB138:AB146" si="79">IF(T138&gt;0,F138-T138,"")</f>
        <v/>
      </c>
      <c r="AC138" s="61" t="str">
        <f t="shared" ref="AC138:AC167" si="80">IF(T138&gt;0,F138+T138,"")</f>
        <v/>
      </c>
      <c r="AD138" s="60">
        <f t="shared" ref="AD138:AD167" si="81">IF(V138&gt;0,L138-V138,"")</f>
        <v>0.62430555555555556</v>
      </c>
      <c r="AE138" s="64">
        <f t="shared" ref="AE138:AE167" si="82">IF(V138&gt;0,L138+V138,"")</f>
        <v>0.74930555555555556</v>
      </c>
      <c r="AF138" s="37">
        <f>Tides!H138</f>
        <v>0.21944444444444444</v>
      </c>
      <c r="AG138" s="37">
        <f>Tides!I138</f>
        <v>0.87152777777777779</v>
      </c>
    </row>
    <row r="139" spans="1:33" ht="19.95" customHeight="1" x14ac:dyDescent="0.25">
      <c r="A139" s="8" t="str">
        <f>Tides!A139</f>
        <v>Tue 3</v>
      </c>
      <c r="B139" s="9" t="str">
        <f>IF(ISNUMBER(TIMEVALUE(LEFT(Tides!B139,5))),TIMEVALUE(LEFT(Tides!B139,5)),"")</f>
        <v/>
      </c>
      <c r="C139" s="10" t="str">
        <f>IF(ISNUMBER(VALUE(LEFT(RIGHT(Tides!B139,6),4))),VALUE(LEFT(RIGHT(Tides!B139,6),4)),"")</f>
        <v/>
      </c>
      <c r="D139" s="9">
        <f>IF(ISNUMBER(TIMEVALUE(LEFT(Tides!C139,5))),TIMEVALUE(LEFT(Tides!C139,5)),"")</f>
        <v>0.20833333333333334</v>
      </c>
      <c r="E139" s="10">
        <f>COUNTIF(Tides!C139, "*PM*")</f>
        <v>0</v>
      </c>
      <c r="F139" s="59">
        <f t="shared" si="72"/>
        <v>0.20833333333333334</v>
      </c>
      <c r="G139" s="51">
        <f>IF(ISNUMBER(VALUE(LEFT(RIGHT(Tides!C139,6),4))),VALUE(LEFT(RIGHT(Tides!C139,6),4)),"")</f>
        <v>1.3</v>
      </c>
      <c r="H139" s="9">
        <f>IF(ISNUMBER(TIMEVALUE(LEFT(Tides!D139,5))),TIMEVALUE(LEFT(Tides!D139,5)),"")</f>
        <v>0.46388888888888885</v>
      </c>
      <c r="I139" s="10">
        <f>IF(ISNUMBER(VALUE(LEFT(RIGHT(Tides!D139,6),4))),VALUE(LEFT(RIGHT(Tides!D139,6),4)),"")</f>
        <v>3.8</v>
      </c>
      <c r="J139" s="9">
        <f>IF(ISNUMBER(TIMEVALUE(LEFT(Tides!E139,5))),TIMEVALUE(LEFT(Tides!E139,5)),"")</f>
        <v>0.22916666666666666</v>
      </c>
      <c r="K139" s="10">
        <f>COUNTIF(Tides!E139, "*PM*")</f>
        <v>1</v>
      </c>
      <c r="L139" s="59">
        <f t="shared" si="73"/>
        <v>0.72916666666666663</v>
      </c>
      <c r="M139" s="51">
        <f>IF(ISNUMBER(VALUE(LEFT(RIGHT(Tides!E139,6),4))),VALUE(LEFT(RIGHT(Tides!E139,6),4)),"")</f>
        <v>0.8</v>
      </c>
      <c r="N139" s="9">
        <f>IF(ISNUMBER(TIMEVALUE(LEFT(Tides!F139,5))),TIMEVALUE(LEFT(Tides!F139,5)),"")</f>
        <v>0.49513888888888885</v>
      </c>
      <c r="O139" s="9"/>
      <c r="P139" s="10">
        <f>IF(ISNUMBER(VALUE(LEFT(RIGHT(Tides!F139,6),4))),VALUE(LEFT(RIGHT(Tides!F139,6),4)),"")</f>
        <v>3.9</v>
      </c>
      <c r="R139" s="36" t="str">
        <f t="shared" si="74"/>
        <v>Tue 3</v>
      </c>
      <c r="S139" s="22" t="str">
        <f t="shared" si="75"/>
        <v>1.0 hour</v>
      </c>
      <c r="T139" s="22">
        <f t="shared" si="77"/>
        <v>4.1666666666666699E-2</v>
      </c>
      <c r="U139" s="22" t="str">
        <f t="shared" si="76"/>
        <v>1.5 hour</v>
      </c>
      <c r="V139" s="22">
        <f t="shared" si="78"/>
        <v>6.25E-2</v>
      </c>
      <c r="W139" s="22" t="str">
        <f>IF(ISTEXT(Tides!B139),Tides!B139,"")</f>
        <v/>
      </c>
      <c r="X139" s="22" t="str">
        <f>IF(ISTEXT(Tides!C139),Tides!C139,"")</f>
        <v>5:00 AM / 1.3 m</v>
      </c>
      <c r="Y139" s="22" t="str">
        <f>IF(ISTEXT(Tides!D139),Tides!D139,"")</f>
        <v>11:08 AM / 3.8 m</v>
      </c>
      <c r="Z139" s="22" t="str">
        <f>IF(ISTEXT(Tides!E139),Tides!E139,"")</f>
        <v>5:30 PM / 0.8 m</v>
      </c>
      <c r="AA139" s="22" t="str">
        <f>IF(ISTEXT(Tides!F139),Tides!F139,"")</f>
        <v>11:53 PM / 3.9 m</v>
      </c>
      <c r="AB139" s="60">
        <f t="shared" si="79"/>
        <v>0.16666666666666663</v>
      </c>
      <c r="AC139" s="61">
        <f t="shared" si="80"/>
        <v>0.25000000000000006</v>
      </c>
      <c r="AD139" s="60">
        <f t="shared" si="81"/>
        <v>0.66666666666666663</v>
      </c>
      <c r="AE139" s="64">
        <f t="shared" si="82"/>
        <v>0.79166666666666663</v>
      </c>
      <c r="AF139" s="37">
        <f>Tides!H139</f>
        <v>0.21805555555555556</v>
      </c>
      <c r="AG139" s="37">
        <f>Tides!I139</f>
        <v>0.87291666666666667</v>
      </c>
    </row>
    <row r="140" spans="1:33" ht="19.95" customHeight="1" x14ac:dyDescent="0.25">
      <c r="A140" s="8" t="str">
        <f>Tides!A140</f>
        <v>Wed 4</v>
      </c>
      <c r="B140" s="9" t="str">
        <f>IF(ISNUMBER(TIMEVALUE(LEFT(Tides!B140,5))),TIMEVALUE(LEFT(Tides!B140,5)),"")</f>
        <v/>
      </c>
      <c r="C140" s="10" t="str">
        <f>IF(ISNUMBER(VALUE(LEFT(RIGHT(Tides!B140,6),4))),VALUE(LEFT(RIGHT(Tides!B140,6),4)),"")</f>
        <v/>
      </c>
      <c r="D140" s="9">
        <f>IF(ISNUMBER(TIMEVALUE(LEFT(Tides!C140,5))),TIMEVALUE(LEFT(Tides!C140,5)),"")</f>
        <v>0.24722222222222223</v>
      </c>
      <c r="E140" s="10">
        <f>COUNTIF(Tides!C140, "*PM*")</f>
        <v>0</v>
      </c>
      <c r="F140" s="59">
        <f t="shared" si="72"/>
        <v>0.24722222222222223</v>
      </c>
      <c r="G140" s="51">
        <f>IF(ISNUMBER(VALUE(LEFT(RIGHT(Tides!C140,6),4))),VALUE(LEFT(RIGHT(Tides!C140,6),4)),"")</f>
        <v>1</v>
      </c>
      <c r="H140" s="9">
        <f>IF(ISNUMBER(TIMEVALUE(LEFT(Tides!D140,5))),TIMEVALUE(LEFT(Tides!D140,5)),"")</f>
        <v>0.50347222222222221</v>
      </c>
      <c r="I140" s="10">
        <f>IF(ISNUMBER(VALUE(LEFT(RIGHT(Tides!D140,6),4))),VALUE(LEFT(RIGHT(Tides!D140,6),4)),"")</f>
        <v>4</v>
      </c>
      <c r="J140" s="9">
        <f>IF(ISNUMBER(TIMEVALUE(LEFT(Tides!E140,5))),TIMEVALUE(LEFT(Tides!E140,5)),"")</f>
        <v>0.26527777777777778</v>
      </c>
      <c r="K140" s="10">
        <f>COUNTIF(Tides!E140, "*PM*")</f>
        <v>1</v>
      </c>
      <c r="L140" s="59">
        <f t="shared" si="73"/>
        <v>0.76527777777777772</v>
      </c>
      <c r="M140" s="51">
        <f>IF(ISNUMBER(VALUE(LEFT(RIGHT(Tides!E140,6),4))),VALUE(LEFT(RIGHT(Tides!E140,6),4)),"")</f>
        <v>0.5</v>
      </c>
      <c r="N140" s="9" t="str">
        <f>IF(ISNUMBER(TIMEVALUE(LEFT(Tides!F140,5))),TIMEVALUE(LEFT(Tides!F140,5)),"")</f>
        <v/>
      </c>
      <c r="O140" s="9"/>
      <c r="P140" s="10" t="str">
        <f>IF(ISNUMBER(VALUE(LEFT(RIGHT(Tides!F140,6),4))),VALUE(LEFT(RIGHT(Tides!F140,6),4)),"")</f>
        <v/>
      </c>
      <c r="R140" s="36" t="str">
        <f t="shared" si="74"/>
        <v>Wed 4</v>
      </c>
      <c r="S140" s="22" t="str">
        <f t="shared" si="75"/>
        <v>1.5 hour</v>
      </c>
      <c r="T140" s="22">
        <f t="shared" si="77"/>
        <v>6.25E-2</v>
      </c>
      <c r="U140" s="22" t="str">
        <f t="shared" si="76"/>
        <v>2.0 hours</v>
      </c>
      <c r="V140" s="22">
        <f t="shared" si="78"/>
        <v>8.3333333333333301E-2</v>
      </c>
      <c r="W140" s="22" t="str">
        <f>IF(ISTEXT(Tides!B140),Tides!B140,"")</f>
        <v/>
      </c>
      <c r="X140" s="22" t="str">
        <f>IF(ISTEXT(Tides!C140),Tides!C140,"")</f>
        <v>5:56 AM / 1.0 m</v>
      </c>
      <c r="Y140" s="22" t="str">
        <f>IF(ISTEXT(Tides!D140),Tides!D140,"")</f>
        <v>12:05 PM / 4.0 m</v>
      </c>
      <c r="Z140" s="22" t="str">
        <f>IF(ISTEXT(Tides!E140),Tides!E140,"")</f>
        <v>6:22 PM / 0.5 m</v>
      </c>
      <c r="AA140" s="22" t="str">
        <f>IF(ISTEXT(Tides!F140),Tides!F140,"")</f>
        <v/>
      </c>
      <c r="AB140" s="60">
        <f t="shared" si="79"/>
        <v>0.18472222222222223</v>
      </c>
      <c r="AC140" s="61">
        <f t="shared" si="80"/>
        <v>0.30972222222222223</v>
      </c>
      <c r="AD140" s="60">
        <f t="shared" si="81"/>
        <v>0.68194444444444446</v>
      </c>
      <c r="AE140" s="64">
        <f t="shared" si="82"/>
        <v>0.84861111111111098</v>
      </c>
      <c r="AF140" s="37">
        <f>Tides!H140</f>
        <v>0.21666666666666667</v>
      </c>
      <c r="AG140" s="37">
        <f>Tides!I140</f>
        <v>0.87430555555555556</v>
      </c>
    </row>
    <row r="141" spans="1:33" ht="19.95" customHeight="1" x14ac:dyDescent="0.25">
      <c r="A141" s="8" t="str">
        <f>Tides!A141</f>
        <v>Thu 5</v>
      </c>
      <c r="B141" s="9">
        <f>IF(ISNUMBER(TIMEVALUE(LEFT(Tides!B141,5))),TIMEVALUE(LEFT(Tides!B141,5)),"")</f>
        <v>0.52986111111111112</v>
      </c>
      <c r="C141" s="10">
        <f>IF(ISNUMBER(VALUE(LEFT(RIGHT(Tides!B141,6),4))),VALUE(LEFT(RIGHT(Tides!B141,6),4)),"")</f>
        <v>4.0999999999999996</v>
      </c>
      <c r="D141" s="9">
        <f>IF(ISNUMBER(TIMEVALUE(LEFT(Tides!C141,5))),TIMEVALUE(LEFT(Tides!C141,5)),"")</f>
        <v>0.28125</v>
      </c>
      <c r="E141" s="10">
        <f>COUNTIF(Tides!C141, "*PM*")</f>
        <v>0</v>
      </c>
      <c r="F141" s="59">
        <f t="shared" si="72"/>
        <v>0.28125</v>
      </c>
      <c r="G141" s="51">
        <f>IF(ISNUMBER(VALUE(LEFT(RIGHT(Tides!C141,6),4))),VALUE(LEFT(RIGHT(Tides!C141,6),4)),"")</f>
        <v>0.7</v>
      </c>
      <c r="H141" s="9">
        <f>IF(ISNUMBER(TIMEVALUE(LEFT(Tides!D141,5))),TIMEVALUE(LEFT(Tides!D141,5)),"")</f>
        <v>0.53888888888888886</v>
      </c>
      <c r="I141" s="10">
        <f>IF(ISNUMBER(VALUE(LEFT(RIGHT(Tides!D141,6),4))),VALUE(LEFT(RIGHT(Tides!D141,6),4)),"")</f>
        <v>4.3</v>
      </c>
      <c r="J141" s="9">
        <f>IF(ISNUMBER(TIMEVALUE(LEFT(Tides!E141,5))),TIMEVALUE(LEFT(Tides!E141,5)),"")</f>
        <v>0.2986111111111111</v>
      </c>
      <c r="K141" s="10">
        <f>COUNTIF(Tides!E141, "*PM*")</f>
        <v>1</v>
      </c>
      <c r="L141" s="59">
        <f t="shared" si="73"/>
        <v>0.79861111111111116</v>
      </c>
      <c r="M141" s="51">
        <f>IF(ISNUMBER(VALUE(LEFT(RIGHT(Tides!E141,6),4))),VALUE(LEFT(RIGHT(Tides!E141,6),4)),"")</f>
        <v>0.3</v>
      </c>
      <c r="N141" s="9" t="str">
        <f>IF(ISNUMBER(TIMEVALUE(LEFT(Tides!F141,5))),TIMEVALUE(LEFT(Tides!F141,5)),"")</f>
        <v/>
      </c>
      <c r="O141" s="9"/>
      <c r="P141" s="10" t="str">
        <f>IF(ISNUMBER(VALUE(LEFT(RIGHT(Tides!F141,6),4))),VALUE(LEFT(RIGHT(Tides!F141,6),4)),"")</f>
        <v/>
      </c>
      <c r="R141" s="36" t="str">
        <f t="shared" si="74"/>
        <v>Thu 5</v>
      </c>
      <c r="S141" s="22" t="str">
        <f t="shared" si="75"/>
        <v>1.5 hour</v>
      </c>
      <c r="T141" s="22">
        <f t="shared" si="77"/>
        <v>6.25E-2</v>
      </c>
      <c r="U141" s="22" t="str">
        <f t="shared" si="76"/>
        <v>2.0 hours</v>
      </c>
      <c r="V141" s="22">
        <f t="shared" si="78"/>
        <v>8.3333333333333301E-2</v>
      </c>
      <c r="W141" s="22" t="str">
        <f>IF(ISTEXT(Tides!B141),Tides!B141,"")</f>
        <v>12:43 AM / 4.1 m</v>
      </c>
      <c r="X141" s="22" t="str">
        <f>IF(ISTEXT(Tides!C141),Tides!C141,"")</f>
        <v>6:45 AM / 0.7 m</v>
      </c>
      <c r="Y141" s="22" t="str">
        <f>IF(ISTEXT(Tides!D141),Tides!D141,"")</f>
        <v>12:56 PM / 4.3 m</v>
      </c>
      <c r="Z141" s="22" t="str">
        <f>IF(ISTEXT(Tides!E141),Tides!E141,"")</f>
        <v>7:10 PM / 0.3 m</v>
      </c>
      <c r="AA141" s="22" t="str">
        <f>IF(ISTEXT(Tides!F141),Tides!F141,"")</f>
        <v/>
      </c>
      <c r="AB141" s="60">
        <f t="shared" si="79"/>
        <v>0.21875</v>
      </c>
      <c r="AC141" s="61">
        <f t="shared" si="80"/>
        <v>0.34375</v>
      </c>
      <c r="AD141" s="60">
        <f t="shared" si="81"/>
        <v>0.7152777777777779</v>
      </c>
      <c r="AE141" s="64">
        <f t="shared" si="82"/>
        <v>0.88194444444444442</v>
      </c>
      <c r="AF141" s="37">
        <f>Tides!H141</f>
        <v>0.21458333333333335</v>
      </c>
      <c r="AG141" s="37">
        <f>Tides!I141</f>
        <v>0.87569444444444444</v>
      </c>
    </row>
    <row r="142" spans="1:33" ht="19.95" customHeight="1" x14ac:dyDescent="0.25">
      <c r="A142" s="8" t="str">
        <f>Tides!A142</f>
        <v>Fri 6</v>
      </c>
      <c r="B142" s="9">
        <f>IF(ISNUMBER(TIMEVALUE(LEFT(Tides!B142,5))),TIMEVALUE(LEFT(Tides!B142,5)),"")</f>
        <v>6.25E-2</v>
      </c>
      <c r="C142" s="10">
        <f>IF(ISNUMBER(VALUE(LEFT(RIGHT(Tides!B142,6),4))),VALUE(LEFT(RIGHT(Tides!B142,6),4)),"")</f>
        <v>4.3</v>
      </c>
      <c r="D142" s="9">
        <f>IF(ISNUMBER(TIMEVALUE(LEFT(Tides!C142,5))),TIMEVALUE(LEFT(Tides!C142,5)),"")</f>
        <v>0.31388888888888888</v>
      </c>
      <c r="E142" s="10">
        <f>COUNTIF(Tides!C142, "*PM*")</f>
        <v>0</v>
      </c>
      <c r="F142" s="59">
        <f t="shared" si="72"/>
        <v>0.31388888888888888</v>
      </c>
      <c r="G142" s="51">
        <f>IF(ISNUMBER(VALUE(LEFT(RIGHT(Tides!C142,6),4))),VALUE(LEFT(RIGHT(Tides!C142,6),4)),"")</f>
        <v>0.5</v>
      </c>
      <c r="H142" s="9">
        <f>IF(ISNUMBER(TIMEVALUE(LEFT(Tides!D142,5))),TIMEVALUE(LEFT(Tides!D142,5)),"")</f>
        <v>7.3611111111111113E-2</v>
      </c>
      <c r="I142" s="10">
        <f>IF(ISNUMBER(VALUE(LEFT(RIGHT(Tides!D142,6),4))),VALUE(LEFT(RIGHT(Tides!D142,6),4)),"")</f>
        <v>4.5</v>
      </c>
      <c r="J142" s="9">
        <f>IF(ISNUMBER(TIMEVALUE(LEFT(Tides!E142,5))),TIMEVALUE(LEFT(Tides!E142,5)),"")</f>
        <v>0.33055555555555555</v>
      </c>
      <c r="K142" s="10">
        <f>COUNTIF(Tides!E142, "*PM*")</f>
        <v>1</v>
      </c>
      <c r="L142" s="59">
        <f t="shared" si="73"/>
        <v>0.83055555555555549</v>
      </c>
      <c r="M142" s="51">
        <f>IF(ISNUMBER(VALUE(LEFT(RIGHT(Tides!E142,6),4))),VALUE(LEFT(RIGHT(Tides!E142,6),4)),"")</f>
        <v>0.2</v>
      </c>
      <c r="N142" s="9" t="str">
        <f>IF(ISNUMBER(TIMEVALUE(LEFT(Tides!F142,5))),TIMEVALUE(LEFT(Tides!F142,5)),"")</f>
        <v/>
      </c>
      <c r="O142" s="9"/>
      <c r="P142" s="10" t="str">
        <f>IF(ISNUMBER(VALUE(LEFT(RIGHT(Tides!F142,6),4))),VALUE(LEFT(RIGHT(Tides!F142,6),4)),"")</f>
        <v/>
      </c>
      <c r="R142" s="36" t="str">
        <f t="shared" si="74"/>
        <v>Fri 6</v>
      </c>
      <c r="S142" s="22" t="str">
        <f t="shared" si="75"/>
        <v>2.0 hours</v>
      </c>
      <c r="T142" s="22">
        <f t="shared" si="77"/>
        <v>8.3333333333333301E-2</v>
      </c>
      <c r="U142" s="22" t="str">
        <f t="shared" si="76"/>
        <v>2.0 hours</v>
      </c>
      <c r="V142" s="22">
        <f t="shared" si="78"/>
        <v>8.3333333333333301E-2</v>
      </c>
      <c r="W142" s="22" t="str">
        <f>IF(ISTEXT(Tides!B142),Tides!B142,"")</f>
        <v>1:30 AM / 4.3 m</v>
      </c>
      <c r="X142" s="22" t="str">
        <f>IF(ISTEXT(Tides!C142),Tides!C142,"")</f>
        <v>7:32 AM / 0.5 m</v>
      </c>
      <c r="Y142" s="22" t="str">
        <f>IF(ISTEXT(Tides!D142),Tides!D142,"")</f>
        <v>1:46 PM / 4.5 m</v>
      </c>
      <c r="Z142" s="22" t="str">
        <f>IF(ISTEXT(Tides!E142),Tides!E142,"")</f>
        <v>7:56 PM / 0.2 m</v>
      </c>
      <c r="AA142" s="22" t="str">
        <f>IF(ISTEXT(Tides!F142),Tides!F142,"")</f>
        <v/>
      </c>
      <c r="AB142" s="60">
        <f t="shared" si="79"/>
        <v>0.23055555555555557</v>
      </c>
      <c r="AC142" s="61">
        <f t="shared" si="80"/>
        <v>0.3972222222222222</v>
      </c>
      <c r="AD142" s="60">
        <f t="shared" si="81"/>
        <v>0.74722222222222223</v>
      </c>
      <c r="AE142" s="64">
        <f t="shared" si="82"/>
        <v>0.91388888888888875</v>
      </c>
      <c r="AF142" s="37">
        <f>Tides!H142</f>
        <v>0.21319444444444444</v>
      </c>
      <c r="AG142" s="37">
        <f>Tides!I142</f>
        <v>0.87708333333333333</v>
      </c>
    </row>
    <row r="143" spans="1:33" ht="19.95" customHeight="1" x14ac:dyDescent="0.25">
      <c r="A143" s="8" t="str">
        <f>Tides!A143</f>
        <v>Sat 7</v>
      </c>
      <c r="B143" s="9">
        <f>IF(ISNUMBER(TIMEVALUE(LEFT(Tides!B143,5))),TIMEVALUE(LEFT(Tides!B143,5)),"")</f>
        <v>9.375E-2</v>
      </c>
      <c r="C143" s="10">
        <f>IF(ISNUMBER(VALUE(LEFT(RIGHT(Tides!B143,6),4))),VALUE(LEFT(RIGHT(Tides!B143,6),4)),"")</f>
        <v>4.4000000000000004</v>
      </c>
      <c r="D143" s="9">
        <f>IF(ISNUMBER(TIMEVALUE(LEFT(Tides!C143,5))),TIMEVALUE(LEFT(Tides!C143,5)),"")</f>
        <v>0.3444444444444445</v>
      </c>
      <c r="E143" s="10">
        <f>COUNTIF(Tides!C143, "*PM*")</f>
        <v>0</v>
      </c>
      <c r="F143" s="59">
        <f t="shared" si="72"/>
        <v>0.3444444444444445</v>
      </c>
      <c r="G143" s="51">
        <f>IF(ISNUMBER(VALUE(LEFT(RIGHT(Tides!C143,6),4))),VALUE(LEFT(RIGHT(Tides!C143,6),4)),"")</f>
        <v>0.3</v>
      </c>
      <c r="H143" s="9">
        <f>IF(ISNUMBER(TIMEVALUE(LEFT(Tides!D143,5))),TIMEVALUE(LEFT(Tides!D143,5)),"")</f>
        <v>0.10625</v>
      </c>
      <c r="I143" s="10">
        <f>IF(ISNUMBER(VALUE(LEFT(RIGHT(Tides!D143,6),4))),VALUE(LEFT(RIGHT(Tides!D143,6),4)),"")</f>
        <v>4.5</v>
      </c>
      <c r="J143" s="9">
        <f>IF(ISNUMBER(TIMEVALUE(LEFT(Tides!E143,5))),TIMEVALUE(LEFT(Tides!E143,5)),"")</f>
        <v>0.3611111111111111</v>
      </c>
      <c r="K143" s="10">
        <f>COUNTIF(Tides!E143, "*PM*")</f>
        <v>1</v>
      </c>
      <c r="L143" s="59">
        <f t="shared" si="73"/>
        <v>0.86111111111111116</v>
      </c>
      <c r="M143" s="51">
        <f>IF(ISNUMBER(VALUE(LEFT(RIGHT(Tides!E143,6),4))),VALUE(LEFT(RIGHT(Tides!E143,6),4)),"")</f>
        <v>0.2</v>
      </c>
      <c r="N143" s="9" t="str">
        <f>IF(ISNUMBER(TIMEVALUE(LEFT(Tides!F143,5))),TIMEVALUE(LEFT(Tides!F143,5)),"")</f>
        <v/>
      </c>
      <c r="O143" s="9"/>
      <c r="P143" s="10" t="str">
        <f>IF(ISNUMBER(VALUE(LEFT(RIGHT(Tides!F143,6),4))),VALUE(LEFT(RIGHT(Tides!F143,6),4)),"")</f>
        <v/>
      </c>
      <c r="R143" s="36" t="str">
        <f t="shared" si="74"/>
        <v>Sat 7</v>
      </c>
      <c r="S143" s="22" t="str">
        <f t="shared" si="75"/>
        <v>2.0 hours</v>
      </c>
      <c r="T143" s="22">
        <f t="shared" si="77"/>
        <v>8.3333333333333301E-2</v>
      </c>
      <c r="U143" s="22" t="str">
        <f t="shared" si="76"/>
        <v>2.0 hours</v>
      </c>
      <c r="V143" s="22">
        <f t="shared" si="78"/>
        <v>8.3333333333333301E-2</v>
      </c>
      <c r="W143" s="22" t="str">
        <f>IF(ISTEXT(Tides!B143),Tides!B143,"")</f>
        <v>2:15 AM / 4.4 m</v>
      </c>
      <c r="X143" s="22" t="str">
        <f>IF(ISTEXT(Tides!C143),Tides!C143,"")</f>
        <v>8:16 AM / 0.3 m</v>
      </c>
      <c r="Y143" s="22" t="str">
        <f>IF(ISTEXT(Tides!D143),Tides!D143,"")</f>
        <v>2:33 PM / 4.5 m</v>
      </c>
      <c r="Z143" s="22" t="str">
        <f>IF(ISTEXT(Tides!E143),Tides!E143,"")</f>
        <v>8:40 PM / 0.2 m</v>
      </c>
      <c r="AA143" s="22" t="str">
        <f>IF(ISTEXT(Tides!F143),Tides!F143,"")</f>
        <v/>
      </c>
      <c r="AB143" s="60">
        <f t="shared" si="79"/>
        <v>0.26111111111111118</v>
      </c>
      <c r="AC143" s="61">
        <f t="shared" si="80"/>
        <v>0.42777777777777781</v>
      </c>
      <c r="AD143" s="60">
        <f t="shared" si="81"/>
        <v>0.7777777777777779</v>
      </c>
      <c r="AE143" s="64">
        <f t="shared" si="82"/>
        <v>0.94444444444444442</v>
      </c>
      <c r="AF143" s="37">
        <f>Tides!H143</f>
        <v>0.21180555555555555</v>
      </c>
      <c r="AG143" s="37">
        <f>Tides!I143</f>
        <v>0.87847222222222221</v>
      </c>
    </row>
    <row r="144" spans="1:33" ht="19.95" customHeight="1" x14ac:dyDescent="0.25">
      <c r="A144" s="8" t="str">
        <f>Tides!A144</f>
        <v>Sun 8</v>
      </c>
      <c r="B144" s="9">
        <f>IF(ISNUMBER(TIMEVALUE(LEFT(Tides!B144,5))),TIMEVALUE(LEFT(Tides!B144,5)),"")</f>
        <v>0.125</v>
      </c>
      <c r="C144" s="10">
        <f>IF(ISNUMBER(VALUE(LEFT(RIGHT(Tides!B144,6),4))),VALUE(LEFT(RIGHT(Tides!B144,6),4)),"")</f>
        <v>4.5</v>
      </c>
      <c r="D144" s="9">
        <f>IF(ISNUMBER(TIMEVALUE(LEFT(Tides!C144,5))),TIMEVALUE(LEFT(Tides!C144,5)),"")</f>
        <v>0.3756944444444445</v>
      </c>
      <c r="E144" s="10">
        <f>COUNTIF(Tides!C144, "*PM*")</f>
        <v>0</v>
      </c>
      <c r="F144" s="59">
        <f t="shared" si="72"/>
        <v>0.3756944444444445</v>
      </c>
      <c r="G144" s="51">
        <f>IF(ISNUMBER(VALUE(LEFT(RIGHT(Tides!C144,6),4))),VALUE(LEFT(RIGHT(Tides!C144,6),4)),"")</f>
        <v>0.3</v>
      </c>
      <c r="H144" s="9">
        <f>IF(ISNUMBER(TIMEVALUE(LEFT(Tides!D144,5))),TIMEVALUE(LEFT(Tides!D144,5)),"")</f>
        <v>0.13958333333333334</v>
      </c>
      <c r="I144" s="10">
        <f>IF(ISNUMBER(VALUE(LEFT(RIGHT(Tides!D144,6),4))),VALUE(LEFT(RIGHT(Tides!D144,6),4)),"")</f>
        <v>4.5</v>
      </c>
      <c r="J144" s="9">
        <f>IF(ISNUMBER(TIMEVALUE(LEFT(Tides!E144,5))),TIMEVALUE(LEFT(Tides!E144,5)),"")</f>
        <v>0.39166666666666666</v>
      </c>
      <c r="K144" s="10">
        <f>COUNTIF(Tides!E144, "*PM*")</f>
        <v>1</v>
      </c>
      <c r="L144" s="59">
        <f t="shared" si="73"/>
        <v>0.89166666666666661</v>
      </c>
      <c r="M144" s="51">
        <f>IF(ISNUMBER(VALUE(LEFT(RIGHT(Tides!E144,6),4))),VALUE(LEFT(RIGHT(Tides!E144,6),4)),"")</f>
        <v>0.3</v>
      </c>
      <c r="N144" s="9" t="str">
        <f>IF(ISNUMBER(TIMEVALUE(LEFT(Tides!F144,5))),TIMEVALUE(LEFT(Tides!F144,5)),"")</f>
        <v/>
      </c>
      <c r="O144" s="9"/>
      <c r="P144" s="10" t="str">
        <f>IF(ISNUMBER(VALUE(LEFT(RIGHT(Tides!F144,6),4))),VALUE(LEFT(RIGHT(Tides!F144,6),4)),"")</f>
        <v/>
      </c>
      <c r="R144" s="36" t="str">
        <f t="shared" si="74"/>
        <v>Sun 8</v>
      </c>
      <c r="S144" s="22" t="str">
        <f t="shared" si="75"/>
        <v>2.0 hours</v>
      </c>
      <c r="T144" s="22">
        <f t="shared" si="77"/>
        <v>8.3333333333333301E-2</v>
      </c>
      <c r="U144" s="22" t="str">
        <f t="shared" si="76"/>
        <v>2.0 hours</v>
      </c>
      <c r="V144" s="22">
        <f t="shared" si="78"/>
        <v>8.3333333333333301E-2</v>
      </c>
      <c r="W144" s="22" t="str">
        <f>IF(ISTEXT(Tides!B144),Tides!B144,"")</f>
        <v>3:00 AM / 4.5 m</v>
      </c>
      <c r="X144" s="22" t="str">
        <f>IF(ISTEXT(Tides!C144),Tides!C144,"")</f>
        <v>9:01 AM / 0.3 m</v>
      </c>
      <c r="Y144" s="22" t="str">
        <f>IF(ISTEXT(Tides!D144),Tides!D144,"")</f>
        <v>3:21 PM / 4.5 m</v>
      </c>
      <c r="Z144" s="22" t="str">
        <f>IF(ISTEXT(Tides!E144),Tides!E144,"")</f>
        <v>9:24 PM / 0.3 m</v>
      </c>
      <c r="AA144" s="22" t="str">
        <f>IF(ISTEXT(Tides!F144),Tides!F144,"")</f>
        <v/>
      </c>
      <c r="AB144" s="60">
        <f t="shared" si="79"/>
        <v>0.29236111111111118</v>
      </c>
      <c r="AC144" s="61">
        <f t="shared" si="80"/>
        <v>0.45902777777777781</v>
      </c>
      <c r="AD144" s="60">
        <f t="shared" si="81"/>
        <v>0.80833333333333335</v>
      </c>
      <c r="AE144" s="64">
        <f t="shared" si="82"/>
        <v>0.97499999999999987</v>
      </c>
      <c r="AF144" s="37">
        <f>Tides!H144</f>
        <v>0.20972222222222223</v>
      </c>
      <c r="AG144" s="37">
        <f>Tides!I144</f>
        <v>0.88055555555555554</v>
      </c>
    </row>
    <row r="145" spans="1:33" ht="19.95" customHeight="1" x14ac:dyDescent="0.25">
      <c r="A145" s="8" t="str">
        <f>Tides!A145</f>
        <v>Mon 9</v>
      </c>
      <c r="B145" s="9">
        <f>IF(ISNUMBER(TIMEVALUE(LEFT(Tides!B145,5))),TIMEVALUE(LEFT(Tides!B145,5)),"")</f>
        <v>0.15555555555555556</v>
      </c>
      <c r="C145" s="10">
        <f>IF(ISNUMBER(VALUE(LEFT(RIGHT(Tides!B145,6),4))),VALUE(LEFT(RIGHT(Tides!B145,6),4)),"")</f>
        <v>4.4000000000000004</v>
      </c>
      <c r="D145" s="9">
        <f>IF(ISNUMBER(TIMEVALUE(LEFT(Tides!C145,5))),TIMEVALUE(LEFT(Tides!C145,5)),"")</f>
        <v>0.4069444444444445</v>
      </c>
      <c r="E145" s="10">
        <f>COUNTIF(Tides!C145, "*PM*")</f>
        <v>0</v>
      </c>
      <c r="F145" s="59">
        <f t="shared" si="72"/>
        <v>0.4069444444444445</v>
      </c>
      <c r="G145" s="51">
        <f>IF(ISNUMBER(VALUE(LEFT(RIGHT(Tides!C145,6),4))),VALUE(LEFT(RIGHT(Tides!C145,6),4)),"")</f>
        <v>0.3</v>
      </c>
      <c r="H145" s="9">
        <f>IF(ISNUMBER(TIMEVALUE(LEFT(Tides!D145,5))),TIMEVALUE(LEFT(Tides!D145,5)),"")</f>
        <v>0.17361111111111113</v>
      </c>
      <c r="I145" s="10">
        <f>IF(ISNUMBER(VALUE(LEFT(RIGHT(Tides!D145,6),4))),VALUE(LEFT(RIGHT(Tides!D145,6),4)),"")</f>
        <v>4.4000000000000004</v>
      </c>
      <c r="J145" s="9">
        <f>IF(ISNUMBER(TIMEVALUE(LEFT(Tides!E145,5))),TIMEVALUE(LEFT(Tides!E145,5)),"")</f>
        <v>0.42291666666666666</v>
      </c>
      <c r="K145" s="10">
        <f>COUNTIF(Tides!E145, "*PM*")</f>
        <v>1</v>
      </c>
      <c r="L145" s="59">
        <f>IF(K145&gt;0,J145+0.5, J145)</f>
        <v>0.92291666666666661</v>
      </c>
      <c r="M145" s="51">
        <f>IF(ISNUMBER(VALUE(LEFT(RIGHT(Tides!E145,6),4))),VALUE(LEFT(RIGHT(Tides!E145,6),4)),"")</f>
        <v>0.5</v>
      </c>
      <c r="N145" s="9" t="str">
        <f>IF(ISNUMBER(TIMEVALUE(LEFT(Tides!F145,5))),TIMEVALUE(LEFT(Tides!F145,5)),"")</f>
        <v/>
      </c>
      <c r="O145" s="9"/>
      <c r="P145" s="10" t="str">
        <f>IF(ISNUMBER(VALUE(LEFT(RIGHT(Tides!F145,6),4))),VALUE(LEFT(RIGHT(Tides!F145,6),4)),"")</f>
        <v/>
      </c>
      <c r="R145" s="36" t="str">
        <f t="shared" si="74"/>
        <v>Mon 9</v>
      </c>
      <c r="S145" s="22" t="str">
        <f t="shared" si="75"/>
        <v>2.0 hours</v>
      </c>
      <c r="T145" s="22">
        <f t="shared" si="77"/>
        <v>8.3333333333333301E-2</v>
      </c>
      <c r="U145" s="22" t="str">
        <f t="shared" si="76"/>
        <v>2.0 hours</v>
      </c>
      <c r="V145" s="22">
        <f t="shared" si="78"/>
        <v>8.3333333333333301E-2</v>
      </c>
      <c r="W145" s="22" t="str">
        <f>IF(ISTEXT(Tides!B145),Tides!B145,"")</f>
        <v>3:44 AM / 4.4 m</v>
      </c>
      <c r="X145" s="22" t="str">
        <f>IF(ISTEXT(Tides!C145),Tides!C145,"")</f>
        <v>9:46 AM / 0.3 m</v>
      </c>
      <c r="Y145" s="22" t="str">
        <f>IF(ISTEXT(Tides!D145),Tides!D145,"")</f>
        <v>4:10 PM / 4.4 m</v>
      </c>
      <c r="Z145" s="22" t="str">
        <f>IF(ISTEXT(Tides!E145),Tides!E145,"")</f>
        <v>10:09 PM / 0.5 m</v>
      </c>
      <c r="AA145" s="22" t="str">
        <f>IF(ISTEXT(Tides!F145),Tides!F145,"")</f>
        <v/>
      </c>
      <c r="AB145" s="60">
        <f t="shared" si="79"/>
        <v>0.32361111111111118</v>
      </c>
      <c r="AC145" s="61">
        <f t="shared" si="80"/>
        <v>0.49027777777777781</v>
      </c>
      <c r="AD145" s="60">
        <f t="shared" si="81"/>
        <v>0.83958333333333335</v>
      </c>
      <c r="AE145" s="64">
        <f t="shared" si="82"/>
        <v>1.0062499999999999</v>
      </c>
      <c r="AF145" s="37">
        <f>Tides!H145</f>
        <v>0.20833333333333334</v>
      </c>
      <c r="AG145" s="37">
        <f>Tides!I145</f>
        <v>0.88194444444444453</v>
      </c>
    </row>
    <row r="146" spans="1:33" ht="19.95" customHeight="1" x14ac:dyDescent="0.25">
      <c r="A146" s="8" t="str">
        <f>Tides!A146</f>
        <v>Tue 10</v>
      </c>
      <c r="B146" s="9">
        <f>IF(ISNUMBER(TIMEVALUE(LEFT(Tides!B146,5))),TIMEVALUE(LEFT(Tides!B146,5)),"")</f>
        <v>0.1875</v>
      </c>
      <c r="C146" s="10">
        <f>IF(ISNUMBER(VALUE(LEFT(RIGHT(Tides!B146,6),4))),VALUE(LEFT(RIGHT(Tides!B146,6),4)),"")</f>
        <v>4.3</v>
      </c>
      <c r="D146" s="9">
        <f>IF(ISNUMBER(TIMEVALUE(LEFT(Tides!C146,5))),TIMEVALUE(LEFT(Tides!C146,5)),"")</f>
        <v>0.43958333333333338</v>
      </c>
      <c r="E146" s="10">
        <f>COUNTIF(Tides!C146, "*PM*")</f>
        <v>0</v>
      </c>
      <c r="F146" s="59">
        <f t="shared" si="72"/>
        <v>0.43958333333333338</v>
      </c>
      <c r="G146" s="51">
        <f>IF(ISNUMBER(VALUE(LEFT(RIGHT(Tides!C146,6),4))),VALUE(LEFT(RIGHT(Tides!C146,6),4)),"")</f>
        <v>0.4</v>
      </c>
      <c r="H146" s="9">
        <f>IF(ISNUMBER(TIMEVALUE(LEFT(Tides!D146,5))),TIMEVALUE(LEFT(Tides!D146,5)),"")</f>
        <v>0.20972222222222223</v>
      </c>
      <c r="I146" s="10">
        <f>IF(ISNUMBER(VALUE(LEFT(RIGHT(Tides!D146,6),4))),VALUE(LEFT(RIGHT(Tides!D146,6),4)),"")</f>
        <v>4.0999999999999996</v>
      </c>
      <c r="J146" s="9">
        <f>IF(ISNUMBER(TIMEVALUE(LEFT(Tides!E146,5))),TIMEVALUE(LEFT(Tides!E146,5)),"")</f>
        <v>0.4548611111111111</v>
      </c>
      <c r="K146" s="10">
        <f>COUNTIF(Tides!E146, "*PM*")</f>
        <v>1</v>
      </c>
      <c r="L146" s="59">
        <f t="shared" ref="L146:L167" si="83">IF(K146&gt;0,J146+0.5, J146)</f>
        <v>0.95486111111111116</v>
      </c>
      <c r="M146" s="51">
        <f>IF(ISNUMBER(VALUE(LEFT(RIGHT(Tides!E146,6),4))),VALUE(LEFT(RIGHT(Tides!E146,6),4)),"")</f>
        <v>0.8</v>
      </c>
      <c r="N146" s="9" t="str">
        <f>IF(ISNUMBER(TIMEVALUE(LEFT(Tides!F146,5))),TIMEVALUE(LEFT(Tides!F146,5)),"")</f>
        <v/>
      </c>
      <c r="O146" s="9"/>
      <c r="P146" s="10" t="str">
        <f>IF(ISNUMBER(VALUE(LEFT(RIGHT(Tides!F146,6),4))),VALUE(LEFT(RIGHT(Tides!F146,6),4)),"")</f>
        <v/>
      </c>
      <c r="R146" s="36" t="str">
        <f t="shared" si="74"/>
        <v>Tue 10</v>
      </c>
      <c r="S146" s="22" t="str">
        <f t="shared" si="75"/>
        <v>2.0 hours</v>
      </c>
      <c r="T146" s="22">
        <f t="shared" si="77"/>
        <v>8.3333333333333301E-2</v>
      </c>
      <c r="U146" s="22" t="str">
        <f t="shared" si="76"/>
        <v>1.5 hour</v>
      </c>
      <c r="V146" s="22">
        <f t="shared" si="78"/>
        <v>6.25E-2</v>
      </c>
      <c r="W146" s="22" t="str">
        <f>IF(ISTEXT(Tides!B146),Tides!B146,"")</f>
        <v>4:30 AM / 4.3 m</v>
      </c>
      <c r="X146" s="22" t="str">
        <f>IF(ISTEXT(Tides!C146),Tides!C146,"")</f>
        <v>10:33 AM / 0.4 m</v>
      </c>
      <c r="Y146" s="22" t="str">
        <f>IF(ISTEXT(Tides!D146),Tides!D146,"")</f>
        <v>5:02 PM / 4.1 m</v>
      </c>
      <c r="Z146" s="22" t="str">
        <f>IF(ISTEXT(Tides!E146),Tides!E146,"")</f>
        <v>10:55 PM / 0.8 m</v>
      </c>
      <c r="AA146" s="22" t="str">
        <f>IF(ISTEXT(Tides!F146),Tides!F146,"")</f>
        <v/>
      </c>
      <c r="AB146" s="60">
        <f t="shared" si="79"/>
        <v>0.35625000000000007</v>
      </c>
      <c r="AC146" s="61">
        <f t="shared" si="80"/>
        <v>0.5229166666666667</v>
      </c>
      <c r="AD146" s="60">
        <f t="shared" si="81"/>
        <v>0.89236111111111116</v>
      </c>
      <c r="AE146" s="64">
        <f t="shared" si="82"/>
        <v>1.0173611111111112</v>
      </c>
      <c r="AF146" s="37">
        <f>Tides!H146</f>
        <v>0.20694444444444446</v>
      </c>
      <c r="AG146" s="37">
        <f>Tides!I146</f>
        <v>0.8833333333333333</v>
      </c>
    </row>
    <row r="147" spans="1:33" ht="19.95" customHeight="1" x14ac:dyDescent="0.25">
      <c r="A147" s="8" t="str">
        <f>Tides!A147</f>
        <v>Wed 11</v>
      </c>
      <c r="B147" s="9">
        <f>IF(ISNUMBER(TIMEVALUE(LEFT(Tides!B147,5))),TIMEVALUE(LEFT(Tides!B147,5)),"")</f>
        <v>0.22013888888888888</v>
      </c>
      <c r="C147" s="10">
        <f>IF(ISNUMBER(VALUE(LEFT(RIGHT(Tides!B147,6),4))),VALUE(LEFT(RIGHT(Tides!B147,6),4)),"")</f>
        <v>4.0999999999999996</v>
      </c>
      <c r="D147" s="9">
        <f>IF(ISNUMBER(TIMEVALUE(LEFT(Tides!C147,5))),TIMEVALUE(LEFT(Tides!C147,5)),"")</f>
        <v>0.47430555555555554</v>
      </c>
      <c r="E147" s="10">
        <f>COUNTIF(Tides!C147, "*PM*")</f>
        <v>0</v>
      </c>
      <c r="F147" s="59">
        <f t="shared" si="72"/>
        <v>0.47430555555555554</v>
      </c>
      <c r="G147" s="51">
        <f>IF(ISNUMBER(VALUE(LEFT(RIGHT(Tides!C147,6),4))),VALUE(LEFT(RIGHT(Tides!C147,6),4)),"")</f>
        <v>0.7</v>
      </c>
      <c r="H147" s="9">
        <f>IF(ISNUMBER(TIMEVALUE(LEFT(Tides!D147,5))),TIMEVALUE(LEFT(Tides!D147,5)),"")</f>
        <v>0.24722222222222223</v>
      </c>
      <c r="I147" s="10">
        <f>IF(ISNUMBER(VALUE(LEFT(RIGHT(Tides!D147,6),4))),VALUE(LEFT(RIGHT(Tides!D147,6),4)),"")</f>
        <v>3.8</v>
      </c>
      <c r="J147" s="9">
        <f>IF(ISNUMBER(TIMEVALUE(LEFT(Tides!E147,5))),TIMEVALUE(LEFT(Tides!E147,5)),"")</f>
        <v>0.48888888888888887</v>
      </c>
      <c r="K147" s="10">
        <f>COUNTIF(Tides!E147, "*PM*")</f>
        <v>1</v>
      </c>
      <c r="L147" s="59">
        <f t="shared" si="83"/>
        <v>0.98888888888888893</v>
      </c>
      <c r="M147" s="51">
        <f>IF(ISNUMBER(VALUE(LEFT(RIGHT(Tides!E147,6),4))),VALUE(LEFT(RIGHT(Tides!E147,6),4)),"")</f>
        <v>1.1000000000000001</v>
      </c>
      <c r="N147" s="9" t="str">
        <f>IF(ISNUMBER(TIMEVALUE(LEFT(Tides!F147,5))),TIMEVALUE(LEFT(Tides!F147,5)),"")</f>
        <v/>
      </c>
      <c r="O147" s="9"/>
      <c r="P147" s="10" t="str">
        <f>IF(ISNUMBER(VALUE(LEFT(RIGHT(Tides!F147,6),4))),VALUE(LEFT(RIGHT(Tides!F147,6),4)),"")</f>
        <v/>
      </c>
      <c r="R147" s="36" t="str">
        <f t="shared" si="74"/>
        <v>Wed 11</v>
      </c>
      <c r="S147" s="22" t="str">
        <f t="shared" si="75"/>
        <v>1.5 hour</v>
      </c>
      <c r="T147" s="22">
        <f t="shared" si="77"/>
        <v>6.25E-2</v>
      </c>
      <c r="U147" s="22" t="str">
        <f t="shared" si="76"/>
        <v>1.5 hour</v>
      </c>
      <c r="V147" s="22">
        <f t="shared" si="78"/>
        <v>6.25E-2</v>
      </c>
      <c r="W147" s="22" t="str">
        <f>IF(ISTEXT(Tides!B147),Tides!B147,"")</f>
        <v>5:17 AM / 4.1 m</v>
      </c>
      <c r="X147" s="22" t="str">
        <f>IF(ISTEXT(Tides!C147),Tides!C147,"")</f>
        <v>11:23 AM / 0.7 m</v>
      </c>
      <c r="Y147" s="22" t="str">
        <f>IF(ISTEXT(Tides!D147),Tides!D147,"")</f>
        <v>5:56 PM / 3.8 m</v>
      </c>
      <c r="Z147" s="22" t="str">
        <f>IF(ISTEXT(Tides!E147),Tides!E147,"")</f>
        <v>11:44 PM / 1.1 m</v>
      </c>
      <c r="AA147" s="22" t="str">
        <f>IF(ISTEXT(Tides!F147),Tides!F147,"")</f>
        <v/>
      </c>
      <c r="AB147" s="60">
        <f t="shared" ref="AB147:AB167" si="84">IF($S147="No Restriction","",MAX($F147-VALUE(LEFT($S147,3))/24,0))</f>
        <v>0.41180555555555554</v>
      </c>
      <c r="AC147" s="61">
        <f t="shared" si="80"/>
        <v>0.53680555555555554</v>
      </c>
      <c r="AD147" s="60">
        <f t="shared" si="81"/>
        <v>0.92638888888888893</v>
      </c>
      <c r="AE147" s="64">
        <f t="shared" si="82"/>
        <v>1.0513888888888889</v>
      </c>
      <c r="AF147" s="37">
        <f>Tides!H147</f>
        <v>0.20555555555555557</v>
      </c>
      <c r="AG147" s="37">
        <f>Tides!I147</f>
        <v>0.8847222222222223</v>
      </c>
    </row>
    <row r="148" spans="1:33" ht="19.95" customHeight="1" x14ac:dyDescent="0.25">
      <c r="A148" s="8" t="str">
        <f>Tides!A148</f>
        <v>Thu 12</v>
      </c>
      <c r="B148" s="9">
        <f>IF(ISNUMBER(TIMEVALUE(LEFT(Tides!B148,5))),TIMEVALUE(LEFT(Tides!B148,5)),"")</f>
        <v>0.25625000000000003</v>
      </c>
      <c r="C148" s="10">
        <f>IF(ISNUMBER(VALUE(LEFT(RIGHT(Tides!B148,6),4))),VALUE(LEFT(RIGHT(Tides!B148,6),4)),"")</f>
        <v>3.8</v>
      </c>
      <c r="D148" s="9">
        <f>IF(ISNUMBER(TIMEVALUE(LEFT(Tides!C148,5))),TIMEVALUE(LEFT(Tides!C148,5)),"")</f>
        <v>0.51250000000000007</v>
      </c>
      <c r="E148" s="10">
        <f>COUNTIF(Tides!C148, "*PM*")</f>
        <v>1</v>
      </c>
      <c r="F148" s="59">
        <f t="shared" si="72"/>
        <v>1.0125000000000002</v>
      </c>
      <c r="G148" s="51">
        <f>IF(ISNUMBER(VALUE(LEFT(RIGHT(Tides!C148,6),4))),VALUE(LEFT(RIGHT(Tides!C148,6),4)),"")</f>
        <v>0.9</v>
      </c>
      <c r="H148" s="9">
        <f>IF(ISNUMBER(TIMEVALUE(LEFT(Tides!D148,5))),TIMEVALUE(LEFT(Tides!D148,5)),"")</f>
        <v>0.28958333333333336</v>
      </c>
      <c r="I148" s="10">
        <f>IF(ISNUMBER(VALUE(LEFT(RIGHT(Tides!D148,6),4))),VALUE(LEFT(RIGHT(Tides!D148,6),4)),"")</f>
        <v>3.6</v>
      </c>
      <c r="J148" s="9" t="str">
        <f>IF(ISNUMBER(TIMEVALUE(LEFT(Tides!E148,5))),TIMEVALUE(LEFT(Tides!E148,5)),"")</f>
        <v/>
      </c>
      <c r="K148" s="10">
        <f>COUNTIF(Tides!E148, "*PM*")</f>
        <v>0</v>
      </c>
      <c r="L148" s="59" t="str">
        <f t="shared" si="83"/>
        <v/>
      </c>
      <c r="M148" s="51" t="str">
        <f>IF(ISNUMBER(VALUE(LEFT(RIGHT(Tides!E148,6),4))),VALUE(LEFT(RIGHT(Tides!E148,6),4)),"")</f>
        <v/>
      </c>
      <c r="N148" s="9" t="str">
        <f>IF(ISNUMBER(TIMEVALUE(LEFT(Tides!F148,5))),TIMEVALUE(LEFT(Tides!F148,5)),"")</f>
        <v/>
      </c>
      <c r="O148" s="9"/>
      <c r="P148" s="10" t="str">
        <f>IF(ISNUMBER(VALUE(LEFT(RIGHT(Tides!F148,6),4))),VALUE(LEFT(RIGHT(Tides!F148,6),4)),"")</f>
        <v/>
      </c>
      <c r="R148" s="36" t="str">
        <f t="shared" si="74"/>
        <v>Thu 12</v>
      </c>
      <c r="S148" s="22" t="str">
        <f t="shared" si="75"/>
        <v>1.5 hour</v>
      </c>
      <c r="T148" s="22">
        <f t="shared" si="77"/>
        <v>6.25E-2</v>
      </c>
      <c r="U148" s="22" t="str">
        <f t="shared" si="76"/>
        <v>No Restriction</v>
      </c>
      <c r="V148" s="22">
        <f t="shared" si="78"/>
        <v>0</v>
      </c>
      <c r="W148" s="22" t="str">
        <f>IF(ISTEXT(Tides!B148),Tides!B148,"")</f>
        <v>6:09 AM / 3.8 m</v>
      </c>
      <c r="X148" s="22" t="str">
        <f>IF(ISTEXT(Tides!C148),Tides!C148,"")</f>
        <v>12:18 PM / 0.9 m</v>
      </c>
      <c r="Y148" s="22" t="str">
        <f>IF(ISTEXT(Tides!D148),Tides!D148,"")</f>
        <v>6:57 PM / 3.6 m</v>
      </c>
      <c r="Z148" s="22" t="str">
        <f>IF(ISTEXT(Tides!E148),Tides!E148,"")</f>
        <v/>
      </c>
      <c r="AA148" s="22" t="str">
        <f>IF(ISTEXT(Tides!F148),Tides!F148,"")</f>
        <v/>
      </c>
      <c r="AB148" s="60">
        <f t="shared" si="84"/>
        <v>0.95000000000000018</v>
      </c>
      <c r="AC148" s="61">
        <f t="shared" si="80"/>
        <v>1.0750000000000002</v>
      </c>
      <c r="AD148" s="60" t="str">
        <f t="shared" si="81"/>
        <v/>
      </c>
      <c r="AE148" s="64" t="str">
        <f t="shared" si="82"/>
        <v/>
      </c>
      <c r="AF148" s="37">
        <f>Tides!H148</f>
        <v>0.20416666666666669</v>
      </c>
      <c r="AG148" s="37">
        <f>Tides!I148</f>
        <v>0.88611111111111107</v>
      </c>
    </row>
    <row r="149" spans="1:33" ht="19.95" customHeight="1" x14ac:dyDescent="0.25">
      <c r="A149" s="8" t="str">
        <f>Tides!A149</f>
        <v>Fri 13</v>
      </c>
      <c r="B149" s="9" t="str">
        <f>IF(ISNUMBER(TIMEVALUE(LEFT(Tides!B149,5))),TIMEVALUE(LEFT(Tides!B149,5)),"")</f>
        <v/>
      </c>
      <c r="C149" s="10" t="str">
        <f>IF(ISNUMBER(VALUE(LEFT(RIGHT(Tides!B149,6),4))),VALUE(LEFT(RIGHT(Tides!B149,6),4)),"")</f>
        <v/>
      </c>
      <c r="D149" s="9">
        <f>IF(ISNUMBER(TIMEVALUE(LEFT(Tides!C149,5))),TIMEVALUE(LEFT(Tides!C149,5)),"")</f>
        <v>0.52777777777777779</v>
      </c>
      <c r="E149" s="10">
        <f>COUNTIF(Tides!C149, "*PM*")</f>
        <v>0</v>
      </c>
      <c r="F149" s="59">
        <f t="shared" si="72"/>
        <v>0.52777777777777779</v>
      </c>
      <c r="G149" s="51">
        <f>IF(ISNUMBER(VALUE(LEFT(RIGHT(Tides!C149,6),4))),VALUE(LEFT(RIGHT(Tides!C149,6),4)),"")</f>
        <v>1.4</v>
      </c>
      <c r="H149" s="9">
        <f>IF(ISNUMBER(TIMEVALUE(LEFT(Tides!D149,5))),TIMEVALUE(LEFT(Tides!D149,5)),"")</f>
        <v>0.29652777777777778</v>
      </c>
      <c r="I149" s="10">
        <f>IF(ISNUMBER(VALUE(LEFT(RIGHT(Tides!D149,6),4))),VALUE(LEFT(RIGHT(Tides!D149,6),4)),"")</f>
        <v>3.6</v>
      </c>
      <c r="J149" s="9">
        <f>IF(ISNUMBER(TIMEVALUE(LEFT(Tides!E149,5))),TIMEVALUE(LEFT(Tides!E149,5)),"")</f>
        <v>5.6944444444444443E-2</v>
      </c>
      <c r="K149" s="10">
        <f>COUNTIF(Tides!E149, "*PM*")</f>
        <v>1</v>
      </c>
      <c r="L149" s="59">
        <f t="shared" si="83"/>
        <v>0.55694444444444446</v>
      </c>
      <c r="M149" s="51">
        <f>IF(ISNUMBER(VALUE(LEFT(RIGHT(Tides!E149,6),4))),VALUE(LEFT(RIGHT(Tides!E149,6),4)),"")</f>
        <v>1.1000000000000001</v>
      </c>
      <c r="N149" s="9">
        <f>IF(ISNUMBER(TIMEVALUE(LEFT(Tides!F149,5))),TIMEVALUE(LEFT(Tides!F149,5)),"")</f>
        <v>0.33680555555555558</v>
      </c>
      <c r="O149" s="9"/>
      <c r="P149" s="10">
        <f>IF(ISNUMBER(VALUE(LEFT(RIGHT(Tides!F149,6),4))),VALUE(LEFT(RIGHT(Tides!F149,6),4)),"")</f>
        <v>3.4</v>
      </c>
      <c r="R149" s="36" t="str">
        <f t="shared" si="74"/>
        <v>Fri 13</v>
      </c>
      <c r="S149" s="22" t="str">
        <f t="shared" si="75"/>
        <v>No Restriction</v>
      </c>
      <c r="T149" s="22">
        <f t="shared" si="77"/>
        <v>0</v>
      </c>
      <c r="U149" s="22" t="str">
        <f t="shared" si="76"/>
        <v>1.5 hour</v>
      </c>
      <c r="V149" s="22">
        <f t="shared" si="78"/>
        <v>6.25E-2</v>
      </c>
      <c r="W149" s="22" t="str">
        <f>IF(ISTEXT(Tides!B149),Tides!B149,"")</f>
        <v/>
      </c>
      <c r="X149" s="22" t="str">
        <f>IF(ISTEXT(Tides!C149),Tides!C149,"")</f>
        <v>12:40 AM / 1.4 m</v>
      </c>
      <c r="Y149" s="22" t="str">
        <f>IF(ISTEXT(Tides!D149),Tides!D149,"")</f>
        <v>7:07 AM / 3.6 m</v>
      </c>
      <c r="Z149" s="22" t="str">
        <f>IF(ISTEXT(Tides!E149),Tides!E149,"")</f>
        <v>1:22 PM / 1.1 m</v>
      </c>
      <c r="AA149" s="22" t="str">
        <f>IF(ISTEXT(Tides!F149),Tides!F149,"")</f>
        <v>8:05 PM / 3.4 m</v>
      </c>
      <c r="AB149" s="60" t="str">
        <f t="shared" si="84"/>
        <v/>
      </c>
      <c r="AC149" s="61" t="str">
        <f t="shared" si="80"/>
        <v/>
      </c>
      <c r="AD149" s="60">
        <f t="shared" si="81"/>
        <v>0.49444444444444446</v>
      </c>
      <c r="AE149" s="64">
        <f t="shared" si="82"/>
        <v>0.61944444444444446</v>
      </c>
      <c r="AF149" s="37">
        <f>Tides!H149</f>
        <v>0.20277777777777781</v>
      </c>
      <c r="AG149" s="37">
        <f>Tides!I149</f>
        <v>0.88750000000000007</v>
      </c>
    </row>
    <row r="150" spans="1:33" ht="19.95" customHeight="1" x14ac:dyDescent="0.25">
      <c r="A150" s="8" t="str">
        <f>Tides!A150</f>
        <v>Sat 14</v>
      </c>
      <c r="B150" s="9" t="str">
        <f>IF(ISNUMBER(TIMEVALUE(LEFT(Tides!B150,5))),TIMEVALUE(LEFT(Tides!B150,5)),"")</f>
        <v/>
      </c>
      <c r="C150" s="10" t="str">
        <f>IF(ISNUMBER(VALUE(LEFT(RIGHT(Tides!B150,6),4))),VALUE(LEFT(RIGHT(Tides!B150,6),4)),"")</f>
        <v/>
      </c>
      <c r="D150" s="9">
        <f>IF(ISNUMBER(TIMEVALUE(LEFT(Tides!C150,5))),TIMEVALUE(LEFT(Tides!C150,5)),"")</f>
        <v>7.4999999999999997E-2</v>
      </c>
      <c r="E150" s="10">
        <f>COUNTIF(Tides!C150, "*PM*")</f>
        <v>0</v>
      </c>
      <c r="F150" s="59">
        <f t="shared" si="72"/>
        <v>7.4999999999999997E-2</v>
      </c>
      <c r="G150" s="51">
        <f>IF(ISNUMBER(VALUE(LEFT(RIGHT(Tides!C150,6),4))),VALUE(LEFT(RIGHT(Tides!C150,6),4)),"")</f>
        <v>1.7</v>
      </c>
      <c r="H150" s="9">
        <f>IF(ISNUMBER(TIMEVALUE(LEFT(Tides!D150,5))),TIMEVALUE(LEFT(Tides!D150,5)),"")</f>
        <v>0.34166666666666662</v>
      </c>
      <c r="I150" s="10">
        <f>IF(ISNUMBER(VALUE(LEFT(RIGHT(Tides!D150,6),4))),VALUE(LEFT(RIGHT(Tides!D150,6),4)),"")</f>
        <v>3.4</v>
      </c>
      <c r="J150" s="9">
        <f>IF(ISNUMBER(TIMEVALUE(LEFT(Tides!E150,5))),TIMEVALUE(LEFT(Tides!E150,5)),"")</f>
        <v>0.10972222222222222</v>
      </c>
      <c r="K150" s="10">
        <f>COUNTIF(Tides!E150, "*PM*")</f>
        <v>1</v>
      </c>
      <c r="L150" s="59">
        <f t="shared" si="83"/>
        <v>0.60972222222222228</v>
      </c>
      <c r="M150" s="51">
        <f>IF(ISNUMBER(VALUE(LEFT(RIGHT(Tides!E150,6),4))),VALUE(LEFT(RIGHT(Tides!E150,6),4)),"")</f>
        <v>1.3</v>
      </c>
      <c r="N150" s="9">
        <f>IF(ISNUMBER(TIMEVALUE(LEFT(Tides!F150,5))),TIMEVALUE(LEFT(Tides!F150,5)),"")</f>
        <v>0.38611111111111113</v>
      </c>
      <c r="O150" s="9"/>
      <c r="P150" s="10">
        <f>IF(ISNUMBER(VALUE(LEFT(RIGHT(Tides!F150,6),4))),VALUE(LEFT(RIGHT(Tides!F150,6),4)),"")</f>
        <v>3.3</v>
      </c>
      <c r="R150" s="36" t="str">
        <f t="shared" si="74"/>
        <v>Sat 14</v>
      </c>
      <c r="S150" s="22" t="str">
        <f t="shared" si="75"/>
        <v>No Restriction</v>
      </c>
      <c r="T150" s="22">
        <f t="shared" si="77"/>
        <v>0</v>
      </c>
      <c r="U150" s="22" t="str">
        <f t="shared" si="76"/>
        <v>1.0 hour</v>
      </c>
      <c r="V150" s="22">
        <f t="shared" si="78"/>
        <v>4.1666666666666699E-2</v>
      </c>
      <c r="W150" s="22" t="str">
        <f>IF(ISTEXT(Tides!B150),Tides!B150,"")</f>
        <v/>
      </c>
      <c r="X150" s="22" t="str">
        <f>IF(ISTEXT(Tides!C150),Tides!C150,"")</f>
        <v>1:48 AM / 1.7 m</v>
      </c>
      <c r="Y150" s="22" t="str">
        <f>IF(ISTEXT(Tides!D150),Tides!D150,"")</f>
        <v>8:12 AM / 3.4 m</v>
      </c>
      <c r="Z150" s="22" t="str">
        <f>IF(ISTEXT(Tides!E150),Tides!E150,"")</f>
        <v>2:38 PM / 1.3 m</v>
      </c>
      <c r="AA150" s="22" t="str">
        <f>IF(ISTEXT(Tides!F150),Tides!F150,"")</f>
        <v>9:16 PM / 3.3 m</v>
      </c>
      <c r="AB150" s="60" t="str">
        <f t="shared" si="84"/>
        <v/>
      </c>
      <c r="AC150" s="61" t="str">
        <f t="shared" si="80"/>
        <v/>
      </c>
      <c r="AD150" s="60">
        <f t="shared" si="81"/>
        <v>0.56805555555555554</v>
      </c>
      <c r="AE150" s="64">
        <f t="shared" si="82"/>
        <v>0.65138888888888902</v>
      </c>
      <c r="AF150" s="37">
        <f>Tides!H150</f>
        <v>0.20138888888888887</v>
      </c>
      <c r="AG150" s="37">
        <f>Tides!I150</f>
        <v>0.88888888888888884</v>
      </c>
    </row>
    <row r="151" spans="1:33" ht="19.95" customHeight="1" x14ac:dyDescent="0.25">
      <c r="A151" s="8" t="str">
        <f>Tides!A151</f>
        <v>Sun 15</v>
      </c>
      <c r="B151" s="9" t="str">
        <f>IF(ISNUMBER(TIMEVALUE(LEFT(Tides!B151,5))),TIMEVALUE(LEFT(Tides!B151,5)),"")</f>
        <v/>
      </c>
      <c r="C151" s="10" t="str">
        <f>IF(ISNUMBER(VALUE(LEFT(RIGHT(Tides!B151,6),4))),VALUE(LEFT(RIGHT(Tides!B151,6),4)),"")</f>
        <v/>
      </c>
      <c r="D151" s="9">
        <f>IF(ISNUMBER(TIMEVALUE(LEFT(Tides!C151,5))),TIMEVALUE(LEFT(Tides!C151,5)),"")</f>
        <v>0.13125000000000001</v>
      </c>
      <c r="E151" s="10">
        <f>COUNTIF(Tides!C151, "*PM*")</f>
        <v>0</v>
      </c>
      <c r="F151" s="59">
        <f t="shared" si="72"/>
        <v>0.13125000000000001</v>
      </c>
      <c r="G151" s="51">
        <f>IF(ISNUMBER(VALUE(LEFT(RIGHT(Tides!C151,6),4))),VALUE(LEFT(RIGHT(Tides!C151,6),4)),"")</f>
        <v>1.8</v>
      </c>
      <c r="H151" s="9">
        <f>IF(ISNUMBER(TIMEVALUE(LEFT(Tides!D151,5))),TIMEVALUE(LEFT(Tides!D151,5)),"")</f>
        <v>0.39027777777777778</v>
      </c>
      <c r="I151" s="10">
        <f>IF(ISNUMBER(VALUE(LEFT(RIGHT(Tides!D151,6),4))),VALUE(LEFT(RIGHT(Tides!D151,6),4)),"")</f>
        <v>3.4</v>
      </c>
      <c r="J151" s="9">
        <f>IF(ISNUMBER(TIMEVALUE(LEFT(Tides!E151,5))),TIMEVALUE(LEFT(Tides!E151,5)),"")</f>
        <v>0.16319444444444445</v>
      </c>
      <c r="K151" s="10">
        <f>COUNTIF(Tides!E151, "*PM*")</f>
        <v>1</v>
      </c>
      <c r="L151" s="59">
        <f t="shared" si="83"/>
        <v>0.66319444444444442</v>
      </c>
      <c r="M151" s="51">
        <f>IF(ISNUMBER(VALUE(LEFT(RIGHT(Tides!E151,6),4))),VALUE(LEFT(RIGHT(Tides!E151,6),4)),"")</f>
        <v>1.3</v>
      </c>
      <c r="N151" s="9">
        <f>IF(ISNUMBER(TIMEVALUE(LEFT(Tides!F151,5))),TIMEVALUE(LEFT(Tides!F151,5)),"")</f>
        <v>0.43333333333333335</v>
      </c>
      <c r="O151" s="9"/>
      <c r="P151" s="10">
        <f>IF(ISNUMBER(VALUE(LEFT(RIGHT(Tides!F151,6),4))),VALUE(LEFT(RIGHT(Tides!F151,6),4)),"")</f>
        <v>3.3</v>
      </c>
      <c r="R151" s="36" t="str">
        <f t="shared" si="74"/>
        <v>Sun 15</v>
      </c>
      <c r="S151" s="22" t="str">
        <f t="shared" si="75"/>
        <v>No Restriction</v>
      </c>
      <c r="T151" s="22">
        <f t="shared" si="77"/>
        <v>0</v>
      </c>
      <c r="U151" s="22" t="str">
        <f t="shared" si="76"/>
        <v>1.0 hour</v>
      </c>
      <c r="V151" s="22">
        <f t="shared" si="78"/>
        <v>4.1666666666666699E-2</v>
      </c>
      <c r="W151" s="22" t="str">
        <f>IF(ISTEXT(Tides!B151),Tides!B151,"")</f>
        <v/>
      </c>
      <c r="X151" s="22" t="str">
        <f>IF(ISTEXT(Tides!C151),Tides!C151,"")</f>
        <v>3:09 AM / 1.8 m</v>
      </c>
      <c r="Y151" s="22" t="str">
        <f>IF(ISTEXT(Tides!D151),Tides!D151,"")</f>
        <v>9:22 AM / 3.4 m</v>
      </c>
      <c r="Z151" s="22" t="str">
        <f>IF(ISTEXT(Tides!E151),Tides!E151,"")</f>
        <v>3:55 PM / 1.3 m</v>
      </c>
      <c r="AA151" s="22" t="str">
        <f>IF(ISTEXT(Tides!F151),Tides!F151,"")</f>
        <v>10:24 PM / 3.3 m</v>
      </c>
      <c r="AB151" s="60" t="str">
        <f t="shared" si="84"/>
        <v/>
      </c>
      <c r="AC151" s="61" t="str">
        <f t="shared" si="80"/>
        <v/>
      </c>
      <c r="AD151" s="60">
        <f t="shared" si="81"/>
        <v>0.62152777777777768</v>
      </c>
      <c r="AE151" s="64">
        <f t="shared" si="82"/>
        <v>0.70486111111111116</v>
      </c>
      <c r="AF151" s="37">
        <f>Tides!H151</f>
        <v>0.19999999999999998</v>
      </c>
      <c r="AG151" s="37">
        <f>Tides!I151</f>
        <v>0.89027777777777783</v>
      </c>
    </row>
    <row r="152" spans="1:33" ht="19.95" customHeight="1" x14ac:dyDescent="0.25">
      <c r="A152" s="8" t="str">
        <f>Tides!A152</f>
        <v>Mon 16</v>
      </c>
      <c r="B152" s="9" t="str">
        <f>IF(ISNUMBER(TIMEVALUE(LEFT(Tides!B152,5))),TIMEVALUE(LEFT(Tides!B152,5)),"")</f>
        <v/>
      </c>
      <c r="C152" s="10" t="str">
        <f>IF(ISNUMBER(VALUE(LEFT(RIGHT(Tides!B152,6),4))),VALUE(LEFT(RIGHT(Tides!B152,6),4)),"")</f>
        <v/>
      </c>
      <c r="D152" s="9">
        <f>IF(ISNUMBER(TIMEVALUE(LEFT(Tides!C152,5))),TIMEVALUE(LEFT(Tides!C152,5)),"")</f>
        <v>0.18263888888888891</v>
      </c>
      <c r="E152" s="10">
        <f>COUNTIF(Tides!C152, "*PM*")</f>
        <v>0</v>
      </c>
      <c r="F152" s="59">
        <f t="shared" si="72"/>
        <v>0.18263888888888891</v>
      </c>
      <c r="G152" s="51">
        <f>IF(ISNUMBER(VALUE(LEFT(RIGHT(Tides!C152,6),4))),VALUE(LEFT(RIGHT(Tides!C152,6),4)),"")</f>
        <v>1.7</v>
      </c>
      <c r="H152" s="9">
        <f>IF(ISNUMBER(TIMEVALUE(LEFT(Tides!D152,5))),TIMEVALUE(LEFT(Tides!D152,5)),"")</f>
        <v>0.43611111111111112</v>
      </c>
      <c r="I152" s="10">
        <f>IF(ISNUMBER(VALUE(LEFT(RIGHT(Tides!D152,6),4))),VALUE(LEFT(RIGHT(Tides!D152,6),4)),"")</f>
        <v>3.4</v>
      </c>
      <c r="J152" s="9">
        <f>IF(ISNUMBER(TIMEVALUE(LEFT(Tides!E152,5))),TIMEVALUE(LEFT(Tides!E152,5)),"")</f>
        <v>0.20694444444444446</v>
      </c>
      <c r="K152" s="10">
        <f>COUNTIF(Tides!E152, "*PM*")</f>
        <v>1</v>
      </c>
      <c r="L152" s="59">
        <f t="shared" si="83"/>
        <v>0.70694444444444449</v>
      </c>
      <c r="M152" s="51">
        <f>IF(ISNUMBER(VALUE(LEFT(RIGHT(Tides!E152,6),4))),VALUE(LEFT(RIGHT(Tides!E152,6),4)),"")</f>
        <v>1.2</v>
      </c>
      <c r="N152" s="9">
        <f>IF(ISNUMBER(TIMEVALUE(LEFT(Tides!F152,5))),TIMEVALUE(LEFT(Tides!F152,5)),"")</f>
        <v>0.47291666666666665</v>
      </c>
      <c r="O152" s="9"/>
      <c r="P152" s="10">
        <f>IF(ISNUMBER(VALUE(LEFT(RIGHT(Tides!F152,6),4))),VALUE(LEFT(RIGHT(Tides!F152,6),4)),"")</f>
        <v>3.4</v>
      </c>
      <c r="R152" s="36" t="str">
        <f t="shared" si="74"/>
        <v>Mon 16</v>
      </c>
      <c r="S152" s="22" t="str">
        <f t="shared" si="75"/>
        <v>No Restriction</v>
      </c>
      <c r="T152" s="22">
        <f t="shared" si="77"/>
        <v>0</v>
      </c>
      <c r="U152" s="22" t="str">
        <f t="shared" si="76"/>
        <v>1.5 hour</v>
      </c>
      <c r="V152" s="22">
        <f t="shared" si="78"/>
        <v>6.25E-2</v>
      </c>
      <c r="W152" s="22" t="str">
        <f>IF(ISTEXT(Tides!B152),Tides!B152,"")</f>
        <v/>
      </c>
      <c r="X152" s="22" t="str">
        <f>IF(ISTEXT(Tides!C152),Tides!C152,"")</f>
        <v>4:23 AM / 1.7 m</v>
      </c>
      <c r="Y152" s="22" t="str">
        <f>IF(ISTEXT(Tides!D152),Tides!D152,"")</f>
        <v>10:28 AM / 3.4 m</v>
      </c>
      <c r="Z152" s="22" t="str">
        <f>IF(ISTEXT(Tides!E152),Tides!E152,"")</f>
        <v>4:58 PM / 1.2 m</v>
      </c>
      <c r="AA152" s="22" t="str">
        <f>IF(ISTEXT(Tides!F152),Tides!F152,"")</f>
        <v>11:21 PM / 3.4 m</v>
      </c>
      <c r="AB152" s="60" t="str">
        <f t="shared" ref="AB152:AB153" si="85">IF(T152&gt;0,F152-T152,"")</f>
        <v/>
      </c>
      <c r="AC152" s="61" t="str">
        <f t="shared" si="80"/>
        <v/>
      </c>
      <c r="AD152" s="60">
        <f t="shared" si="81"/>
        <v>0.64444444444444449</v>
      </c>
      <c r="AE152" s="64">
        <f t="shared" si="82"/>
        <v>0.76944444444444449</v>
      </c>
      <c r="AF152" s="37">
        <f>Tides!H152</f>
        <v>0.1986111111111111</v>
      </c>
      <c r="AG152" s="37">
        <f>Tides!I152</f>
        <v>0.89166666666666661</v>
      </c>
    </row>
    <row r="153" spans="1:33" ht="19.95" customHeight="1" x14ac:dyDescent="0.25">
      <c r="A153" s="8" t="str">
        <f>Tides!A153</f>
        <v>Tue 17</v>
      </c>
      <c r="B153" s="9" t="str">
        <f>IF(ISNUMBER(TIMEVALUE(LEFT(Tides!B153,5))),TIMEVALUE(LEFT(Tides!B153,5)),"")</f>
        <v/>
      </c>
      <c r="C153" s="10" t="str">
        <f>IF(ISNUMBER(VALUE(LEFT(RIGHT(Tides!B153,6),4))),VALUE(LEFT(RIGHT(Tides!B153,6),4)),"")</f>
        <v/>
      </c>
      <c r="D153" s="9">
        <f>IF(ISNUMBER(TIMEVALUE(LEFT(Tides!C153,5))),TIMEVALUE(LEFT(Tides!C153,5)),"")</f>
        <v>0.22291666666666665</v>
      </c>
      <c r="E153" s="10">
        <f>COUNTIF(Tides!C153, "*PM*")</f>
        <v>0</v>
      </c>
      <c r="F153" s="59">
        <f t="shared" si="72"/>
        <v>0.22291666666666665</v>
      </c>
      <c r="G153" s="51">
        <f>IF(ISNUMBER(VALUE(LEFT(RIGHT(Tides!C153,6),4))),VALUE(LEFT(RIGHT(Tides!C153,6),4)),"")</f>
        <v>1.5</v>
      </c>
      <c r="H153" s="9">
        <f>IF(ISNUMBER(TIMEVALUE(LEFT(Tides!D153,5))),TIMEVALUE(LEFT(Tides!D153,5)),"")</f>
        <v>0.47569444444444442</v>
      </c>
      <c r="I153" s="10">
        <f>IF(ISNUMBER(VALUE(LEFT(RIGHT(Tides!D153,6),4))),VALUE(LEFT(RIGHT(Tides!D153,6),4)),"")</f>
        <v>3.5</v>
      </c>
      <c r="J153" s="9">
        <f>IF(ISNUMBER(TIMEVALUE(LEFT(Tides!E153,5))),TIMEVALUE(LEFT(Tides!E153,5)),"")</f>
        <v>0.24097222222222223</v>
      </c>
      <c r="K153" s="10">
        <f>COUNTIF(Tides!E153, "*PM*")</f>
        <v>1</v>
      </c>
      <c r="L153" s="59">
        <f t="shared" si="83"/>
        <v>0.74097222222222225</v>
      </c>
      <c r="M153" s="51">
        <f>IF(ISNUMBER(VALUE(LEFT(RIGHT(Tides!E153,6),4))),VALUE(LEFT(RIGHT(Tides!E153,6),4)),"")</f>
        <v>1.1000000000000001</v>
      </c>
      <c r="N153" s="9" t="str">
        <f>IF(ISNUMBER(TIMEVALUE(LEFT(Tides!F153,5))),TIMEVALUE(LEFT(Tides!F153,5)),"")</f>
        <v/>
      </c>
      <c r="O153" s="9"/>
      <c r="P153" s="10" t="str">
        <f>IF(ISNUMBER(VALUE(LEFT(RIGHT(Tides!F153,6),4))),VALUE(LEFT(RIGHT(Tides!F153,6),4)),"")</f>
        <v/>
      </c>
      <c r="R153" s="36" t="str">
        <f t="shared" si="74"/>
        <v>Tue 17</v>
      </c>
      <c r="S153" s="22" t="str">
        <f t="shared" si="75"/>
        <v>No Restriction</v>
      </c>
      <c r="T153" s="22">
        <f t="shared" si="77"/>
        <v>0</v>
      </c>
      <c r="U153" s="22" t="str">
        <f t="shared" si="76"/>
        <v>1.5 hour</v>
      </c>
      <c r="V153" s="22">
        <f t="shared" si="78"/>
        <v>6.25E-2</v>
      </c>
      <c r="W153" s="22" t="str">
        <f>IF(ISTEXT(Tides!B153),Tides!B153,"")</f>
        <v/>
      </c>
      <c r="X153" s="22" t="str">
        <f>IF(ISTEXT(Tides!C153),Tides!C153,"")</f>
        <v>5:21 AM / 1.5 m</v>
      </c>
      <c r="Y153" s="22" t="str">
        <f>IF(ISTEXT(Tides!D153),Tides!D153,"")</f>
        <v>11:25 AM / 3.5 m</v>
      </c>
      <c r="Z153" s="22" t="str">
        <f>IF(ISTEXT(Tides!E153),Tides!E153,"")</f>
        <v>5:47 PM / 1.1 m</v>
      </c>
      <c r="AA153" s="22" t="str">
        <f>IF(ISTEXT(Tides!F153),Tides!F153,"")</f>
        <v/>
      </c>
      <c r="AB153" s="60" t="str">
        <f t="shared" si="85"/>
        <v/>
      </c>
      <c r="AC153" s="61" t="str">
        <f t="shared" si="80"/>
        <v/>
      </c>
      <c r="AD153" s="60">
        <f t="shared" si="81"/>
        <v>0.67847222222222225</v>
      </c>
      <c r="AE153" s="64">
        <f t="shared" si="82"/>
        <v>0.80347222222222225</v>
      </c>
      <c r="AF153" s="37">
        <f>Tides!H153</f>
        <v>0.19722222222222222</v>
      </c>
      <c r="AG153" s="37">
        <f>Tides!I153</f>
        <v>0.8930555555555556</v>
      </c>
    </row>
    <row r="154" spans="1:33" ht="19.95" customHeight="1" x14ac:dyDescent="0.25">
      <c r="A154" s="8" t="str">
        <f>Tides!A154</f>
        <v>Wed 18</v>
      </c>
      <c r="B154" s="9">
        <f>IF(ISNUMBER(TIMEVALUE(LEFT(Tides!B154,5))),TIMEVALUE(LEFT(Tides!B154,5)),"")</f>
        <v>0.50486111111111109</v>
      </c>
      <c r="C154" s="10">
        <f>IF(ISNUMBER(VALUE(LEFT(RIGHT(Tides!B154,6),4))),VALUE(LEFT(RIGHT(Tides!B154,6),4)),"")</f>
        <v>3.5</v>
      </c>
      <c r="D154" s="9">
        <f>IF(ISNUMBER(TIMEVALUE(LEFT(Tides!C154,5))),TIMEVALUE(LEFT(Tides!C154,5)),"")</f>
        <v>0.25486111111111109</v>
      </c>
      <c r="E154" s="10">
        <f>COUNTIF(Tides!C154, "*PM*")</f>
        <v>0</v>
      </c>
      <c r="F154" s="59">
        <f>IF(ISNUMBER(TIMEVALUE(LEFT(Tides!C154,5))),TIMEVALUE(LEFT(Tides!C154,5)),"")</f>
        <v>0.25486111111111109</v>
      </c>
      <c r="G154" s="51">
        <f>IF(ISNUMBER(VALUE(LEFT(RIGHT(Tides!C154,6),4))),VALUE(LEFT(RIGHT(Tides!C154,6),4)),"")</f>
        <v>1.4</v>
      </c>
      <c r="H154" s="9">
        <f>IF(ISNUMBER(TIMEVALUE(LEFT(Tides!D154,5))),TIMEVALUE(LEFT(Tides!D154,5)),"")</f>
        <v>0.50902777777777775</v>
      </c>
      <c r="I154" s="10">
        <f>IF(ISNUMBER(VALUE(LEFT(RIGHT(Tides!D154,6),4))),VALUE(LEFT(RIGHT(Tides!D154,6),4)),"")</f>
        <v>3.6</v>
      </c>
      <c r="J154" s="9">
        <f>IF(ISNUMBER(TIMEVALUE(LEFT(Tides!E154,5))),TIMEVALUE(LEFT(Tides!E154,5)),"")</f>
        <v>0.26944444444444443</v>
      </c>
      <c r="K154" s="10">
        <f>COUNTIF(Tides!E154, "*PM*")</f>
        <v>1</v>
      </c>
      <c r="L154" s="59">
        <f t="shared" si="83"/>
        <v>0.76944444444444438</v>
      </c>
      <c r="M154" s="51">
        <f>IF(ISNUMBER(VALUE(LEFT(RIGHT(Tides!E154,6),4))),VALUE(LEFT(RIGHT(Tides!E154,6),4)),"")</f>
        <v>1</v>
      </c>
      <c r="N154" s="9" t="str">
        <f>IF(ISNUMBER(TIMEVALUE(LEFT(Tides!F154,5))),TIMEVALUE(LEFT(Tides!F154,5)),"")</f>
        <v/>
      </c>
      <c r="O154" s="9"/>
      <c r="P154" s="10" t="str">
        <f>IF(ISNUMBER(VALUE(LEFT(RIGHT(Tides!F154,6),4))),VALUE(LEFT(RIGHT(Tides!F154,6),4)),"")</f>
        <v/>
      </c>
      <c r="R154" s="36" t="str">
        <f t="shared" si="74"/>
        <v>Wed 18</v>
      </c>
      <c r="S154" s="22" t="str">
        <f t="shared" si="75"/>
        <v>No Restriction</v>
      </c>
      <c r="T154" s="22">
        <f t="shared" si="77"/>
        <v>0</v>
      </c>
      <c r="U154" s="22" t="str">
        <f t="shared" si="76"/>
        <v>1.5 hour</v>
      </c>
      <c r="V154" s="22">
        <f t="shared" si="78"/>
        <v>6.25E-2</v>
      </c>
      <c r="W154" s="22" t="str">
        <f>IF(ISTEXT(Tides!B154),Tides!B154,"")</f>
        <v>12:07 AM / 3.5 m</v>
      </c>
      <c r="X154" s="22" t="str">
        <f>IF(ISTEXT(Tides!C154),Tides!C154,"")</f>
        <v>6:07 AM / 1.4 m</v>
      </c>
      <c r="Y154" s="22" t="str">
        <f>IF(ISTEXT(Tides!D154),Tides!D154,"")</f>
        <v>12:13 PM / 3.6 m</v>
      </c>
      <c r="Z154" s="22" t="str">
        <f>IF(ISTEXT(Tides!E154),Tides!E154,"")</f>
        <v>6:28 PM / 1.0 m</v>
      </c>
      <c r="AA154" s="22" t="str">
        <f>IF(ISTEXT(Tides!F154),Tides!F154,"")</f>
        <v/>
      </c>
      <c r="AB154" s="60" t="str">
        <f t="shared" si="84"/>
        <v/>
      </c>
      <c r="AC154" s="61" t="str">
        <f t="shared" si="80"/>
        <v/>
      </c>
      <c r="AD154" s="60">
        <f t="shared" si="81"/>
        <v>0.70694444444444438</v>
      </c>
      <c r="AE154" s="64">
        <f t="shared" si="82"/>
        <v>0.83194444444444438</v>
      </c>
      <c r="AF154" s="37">
        <f>Tides!H154</f>
        <v>0.19583333333333333</v>
      </c>
      <c r="AG154" s="37">
        <f>Tides!I154</f>
        <v>0.89444444444444438</v>
      </c>
    </row>
    <row r="155" spans="1:33" ht="19.95" customHeight="1" x14ac:dyDescent="0.25">
      <c r="A155" s="8" t="str">
        <f>Tides!A155</f>
        <v>Thu 19</v>
      </c>
      <c r="B155" s="9">
        <f>IF(ISNUMBER(TIMEVALUE(LEFT(Tides!B155,5))),TIMEVALUE(LEFT(Tides!B155,5)),"")</f>
        <v>0.53194444444444444</v>
      </c>
      <c r="C155" s="10">
        <f>IF(ISNUMBER(VALUE(LEFT(RIGHT(Tides!B155,6),4))),VALUE(LEFT(RIGHT(Tides!B155,6),4)),"")</f>
        <v>3.7</v>
      </c>
      <c r="D155" s="9">
        <f>IF(ISNUMBER(TIMEVALUE(LEFT(Tides!C155,5))),TIMEVALUE(LEFT(Tides!C155,5)),"")</f>
        <v>0.28194444444444444</v>
      </c>
      <c r="E155" s="10">
        <f>COUNTIF(Tides!C155, "*PM*")</f>
        <v>0</v>
      </c>
      <c r="F155" s="59">
        <f>IF(ISNUMBER(TIMEVALUE(LEFT(Tides!C155,5))),TIMEVALUE(LEFT(Tides!C155,5)),"")</f>
        <v>0.28194444444444444</v>
      </c>
      <c r="G155" s="51">
        <f>IF(ISNUMBER(VALUE(LEFT(RIGHT(Tides!C155,6),4))),VALUE(LEFT(RIGHT(Tides!C155,6),4)),"")</f>
        <v>1.2</v>
      </c>
      <c r="H155" s="9">
        <f>IF(ISNUMBER(TIMEVALUE(LEFT(Tides!D155,5))),TIMEVALUE(LEFT(Tides!D155,5)),"")</f>
        <v>0.53749999999999998</v>
      </c>
      <c r="I155" s="10">
        <f>IF(ISNUMBER(VALUE(LEFT(RIGHT(Tides!D155,6),4))),VALUE(LEFT(RIGHT(Tides!D155,6),4)),"")</f>
        <v>3.8</v>
      </c>
      <c r="J155" s="9">
        <f>IF(ISNUMBER(TIMEVALUE(LEFT(Tides!E155,5))),TIMEVALUE(LEFT(Tides!E155,5)),"")</f>
        <v>0.29444444444444445</v>
      </c>
      <c r="K155" s="10">
        <f>COUNTIF(Tides!E155, "*PM*")</f>
        <v>1</v>
      </c>
      <c r="L155" s="59">
        <f t="shared" si="83"/>
        <v>0.79444444444444451</v>
      </c>
      <c r="M155" s="51">
        <f>IF(ISNUMBER(VALUE(LEFT(RIGHT(Tides!E155,6),4))),VALUE(LEFT(RIGHT(Tides!E155,6),4)),"")</f>
        <v>0.9</v>
      </c>
      <c r="N155" s="9" t="str">
        <f>IF(ISNUMBER(TIMEVALUE(LEFT(Tides!F155,5))),TIMEVALUE(LEFT(Tides!F155,5)),"")</f>
        <v/>
      </c>
      <c r="O155" s="9"/>
      <c r="P155" s="10" t="str">
        <f>IF(ISNUMBER(VALUE(LEFT(RIGHT(Tides!F155,6),4))),VALUE(LEFT(RIGHT(Tides!F155,6),4)),"")</f>
        <v/>
      </c>
      <c r="R155" s="36" t="str">
        <f t="shared" si="74"/>
        <v>Thu 19</v>
      </c>
      <c r="S155" s="22" t="str">
        <f t="shared" si="75"/>
        <v>1.5 hour</v>
      </c>
      <c r="T155" s="22">
        <f t="shared" si="77"/>
        <v>6.25E-2</v>
      </c>
      <c r="U155" s="22" t="str">
        <f t="shared" si="76"/>
        <v>1.5 hour</v>
      </c>
      <c r="V155" s="22">
        <f t="shared" si="78"/>
        <v>6.25E-2</v>
      </c>
      <c r="W155" s="22" t="str">
        <f>IF(ISTEXT(Tides!B155),Tides!B155,"")</f>
        <v>12:46 AM / 3.7 m</v>
      </c>
      <c r="X155" s="22" t="str">
        <f>IF(ISTEXT(Tides!C155),Tides!C155,"")</f>
        <v>6:46 AM / 1.2 m</v>
      </c>
      <c r="Y155" s="22" t="str">
        <f>IF(ISTEXT(Tides!D155),Tides!D155,"")</f>
        <v>12:54 PM / 3.8 m</v>
      </c>
      <c r="Z155" s="22" t="str">
        <f>IF(ISTEXT(Tides!E155),Tides!E155,"")</f>
        <v>7:04 PM / 0.9 m</v>
      </c>
      <c r="AA155" s="22" t="str">
        <f>IF(ISTEXT(Tides!F155),Tides!F155,"")</f>
        <v/>
      </c>
      <c r="AB155" s="60">
        <f t="shared" si="84"/>
        <v>0.21944444444444444</v>
      </c>
      <c r="AC155" s="61">
        <f t="shared" si="80"/>
        <v>0.34444444444444444</v>
      </c>
      <c r="AD155" s="60">
        <f t="shared" si="81"/>
        <v>0.73194444444444451</v>
      </c>
      <c r="AE155" s="64">
        <f t="shared" si="82"/>
        <v>0.85694444444444451</v>
      </c>
      <c r="AF155" s="37">
        <f>Tides!H155</f>
        <v>0.19513888888888889</v>
      </c>
      <c r="AG155" s="37">
        <f>Tides!I155</f>
        <v>0.89583333333333337</v>
      </c>
    </row>
    <row r="156" spans="1:33" ht="19.95" customHeight="1" x14ac:dyDescent="0.25">
      <c r="A156" s="8" t="str">
        <f>Tides!A156</f>
        <v>Fri 20</v>
      </c>
      <c r="B156" s="9">
        <f>IF(ISNUMBER(TIMEVALUE(LEFT(Tides!B156,5))),TIMEVALUE(LEFT(Tides!B156,5)),"")</f>
        <v>5.6250000000000001E-2</v>
      </c>
      <c r="C156" s="10">
        <f>IF(ISNUMBER(VALUE(LEFT(RIGHT(Tides!B156,6),4))),VALUE(LEFT(RIGHT(Tides!B156,6),4)),"")</f>
        <v>3.8</v>
      </c>
      <c r="D156" s="9">
        <f>IF(ISNUMBER(TIMEVALUE(LEFT(Tides!C156,5))),TIMEVALUE(LEFT(Tides!C156,5)),"")</f>
        <v>0.30694444444444441</v>
      </c>
      <c r="E156" s="10">
        <f>COUNTIF(Tides!C156, "*PM*")</f>
        <v>0</v>
      </c>
      <c r="F156" s="59">
        <f>IF(ISNUMBER(TIMEVALUE(LEFT(Tides!C156,5))),TIMEVALUE(LEFT(Tides!C156,5)),"")</f>
        <v>0.30694444444444441</v>
      </c>
      <c r="G156" s="51">
        <f>IF(ISNUMBER(VALUE(LEFT(RIGHT(Tides!C156,6),4))),VALUE(LEFT(RIGHT(Tides!C156,6),4)),"")</f>
        <v>1</v>
      </c>
      <c r="H156" s="9">
        <f>IF(ISNUMBER(TIMEVALUE(LEFT(Tides!D156,5))),TIMEVALUE(LEFT(Tides!D156,5)),"")</f>
        <v>6.3888888888888884E-2</v>
      </c>
      <c r="I156" s="10">
        <f>IF(ISNUMBER(VALUE(LEFT(RIGHT(Tides!D156,6),4))),VALUE(LEFT(RIGHT(Tides!D156,6),4)),"")</f>
        <v>3.8</v>
      </c>
      <c r="J156" s="9">
        <f>IF(ISNUMBER(TIMEVALUE(LEFT(Tides!E156,5))),TIMEVALUE(LEFT(Tides!E156,5)),"")</f>
        <v>0.31805555555555554</v>
      </c>
      <c r="K156" s="10">
        <f>COUNTIF(Tides!E156, "*PM*")</f>
        <v>1</v>
      </c>
      <c r="L156" s="59">
        <f t="shared" si="83"/>
        <v>0.81805555555555554</v>
      </c>
      <c r="M156" s="51">
        <f>IF(ISNUMBER(VALUE(LEFT(RIGHT(Tides!E156,6),4))),VALUE(LEFT(RIGHT(Tides!E156,6),4)),"")</f>
        <v>0.9</v>
      </c>
      <c r="N156" s="9" t="str">
        <f>IF(ISNUMBER(TIMEVALUE(LEFT(Tides!F156,5))),TIMEVALUE(LEFT(Tides!F156,5)),"")</f>
        <v/>
      </c>
      <c r="O156" s="9"/>
      <c r="P156" s="10" t="str">
        <f>IF(ISNUMBER(VALUE(LEFT(RIGHT(Tides!F156,6),4))),VALUE(LEFT(RIGHT(Tides!F156,6),4)),"")</f>
        <v/>
      </c>
      <c r="R156" s="36" t="str">
        <f t="shared" si="74"/>
        <v>Fri 20</v>
      </c>
      <c r="S156" s="22" t="str">
        <f t="shared" si="75"/>
        <v>1.5 hour</v>
      </c>
      <c r="T156" s="22">
        <f>IF(OR(G156&gt;1.3,ISNUMBER(G156)=FALSE),0,IF(G156&gt;1.2,0.0416666666666667,IF(G156&gt;0.5,0.0625,0.0833333333333333)))</f>
        <v>6.25E-2</v>
      </c>
      <c r="U156" s="22" t="str">
        <f t="shared" si="76"/>
        <v>1.5 hour</v>
      </c>
      <c r="V156" s="22">
        <f t="shared" si="78"/>
        <v>6.25E-2</v>
      </c>
      <c r="W156" s="22" t="str">
        <f>IF(ISTEXT(Tides!B156),Tides!B156,"")</f>
        <v>1:21 AM / 3.8 m</v>
      </c>
      <c r="X156" s="22" t="str">
        <f>IF(ISTEXT(Tides!C156),Tides!C156,"")</f>
        <v>7:22 AM / 1.0 m</v>
      </c>
      <c r="Y156" s="22" t="str">
        <f>IF(ISTEXT(Tides!D156),Tides!D156,"")</f>
        <v>1:32 PM / 3.8 m</v>
      </c>
      <c r="Z156" s="22" t="str">
        <f>IF(ISTEXT(Tides!E156),Tides!E156,"")</f>
        <v>7:38 PM / 0.9 m</v>
      </c>
      <c r="AA156" s="22" t="str">
        <f>IF(ISTEXT(Tides!F156),Tides!F156,"")</f>
        <v/>
      </c>
      <c r="AB156" s="60">
        <f t="shared" si="84"/>
        <v>0.24444444444444441</v>
      </c>
      <c r="AC156" s="61">
        <f t="shared" si="80"/>
        <v>0.36944444444444441</v>
      </c>
      <c r="AD156" s="60">
        <f t="shared" si="81"/>
        <v>0.75555555555555554</v>
      </c>
      <c r="AE156" s="64">
        <f t="shared" si="82"/>
        <v>0.88055555555555554</v>
      </c>
      <c r="AF156" s="37">
        <f>Tides!H156</f>
        <v>0.19375000000000001</v>
      </c>
      <c r="AG156" s="37">
        <f>Tides!I156</f>
        <v>0.8965277777777777</v>
      </c>
    </row>
    <row r="157" spans="1:33" ht="19.95" customHeight="1" x14ac:dyDescent="0.25">
      <c r="A157" s="8" t="str">
        <f>Tides!A157</f>
        <v>Sat 21</v>
      </c>
      <c r="B157" s="9">
        <f>IF(ISNUMBER(TIMEVALUE(LEFT(Tides!B157,5))),TIMEVALUE(LEFT(Tides!B157,5)),"")</f>
        <v>7.9166666666666663E-2</v>
      </c>
      <c r="C157" s="10">
        <f>IF(ISNUMBER(VALUE(LEFT(RIGHT(Tides!B157,6),4))),VALUE(LEFT(RIGHT(Tides!B157,6),4)),"")</f>
        <v>3.9</v>
      </c>
      <c r="D157" s="9">
        <f>IF(ISNUMBER(TIMEVALUE(LEFT(Tides!C157,5))),TIMEVALUE(LEFT(Tides!C157,5)),"")</f>
        <v>0.33055555555555555</v>
      </c>
      <c r="E157" s="10">
        <f>COUNTIF(Tides!C157, "*PM*")</f>
        <v>0</v>
      </c>
      <c r="F157" s="59">
        <f>IF(ISNUMBER(TIMEVALUE(LEFT(Tides!C157,5))),TIMEVALUE(LEFT(Tides!C157,5)),"")</f>
        <v>0.33055555555555555</v>
      </c>
      <c r="G157" s="51">
        <f>IF(ISNUMBER(VALUE(LEFT(RIGHT(Tides!C157,6),4))),VALUE(LEFT(RIGHT(Tides!C157,6),4)),"")</f>
        <v>0.9</v>
      </c>
      <c r="H157" s="9">
        <f>IF(ISNUMBER(TIMEVALUE(LEFT(Tides!D157,5))),TIMEVALUE(LEFT(Tides!D157,5)),"")</f>
        <v>8.8888888888888892E-2</v>
      </c>
      <c r="I157" s="10">
        <f>IF(ISNUMBER(VALUE(LEFT(RIGHT(Tides!D157,6),4))),VALUE(LEFT(RIGHT(Tides!D157,6),4)),"")</f>
        <v>3.9</v>
      </c>
      <c r="J157" s="9">
        <f>IF(ISNUMBER(TIMEVALUE(LEFT(Tides!E157,5))),TIMEVALUE(LEFT(Tides!E157,5)),"")</f>
        <v>0.34097222222222223</v>
      </c>
      <c r="K157" s="10">
        <f>COUNTIF(Tides!E157, "*PM*")</f>
        <v>1</v>
      </c>
      <c r="L157" s="59">
        <f t="shared" si="83"/>
        <v>0.84097222222222223</v>
      </c>
      <c r="M157" s="51">
        <f>IF(ISNUMBER(VALUE(LEFT(RIGHT(Tides!E157,6),4))),VALUE(LEFT(RIGHT(Tides!E157,6),4)),"")</f>
        <v>0.8</v>
      </c>
      <c r="N157" s="9" t="str">
        <f>IF(ISNUMBER(TIMEVALUE(LEFT(Tides!F157,5))),TIMEVALUE(LEFT(Tides!F157,5)),"")</f>
        <v/>
      </c>
      <c r="O157" s="9"/>
      <c r="P157" s="10" t="str">
        <f>IF(ISNUMBER(VALUE(LEFT(RIGHT(Tides!F157,6),4))),VALUE(LEFT(RIGHT(Tides!F157,6),4)),"")</f>
        <v/>
      </c>
      <c r="R157" s="36" t="str">
        <f t="shared" si="74"/>
        <v>Sat 21</v>
      </c>
      <c r="S157" s="22" t="str">
        <f t="shared" si="75"/>
        <v>1.5 hour</v>
      </c>
      <c r="T157" s="22">
        <f t="shared" ref="T157:T167" si="86">IF(OR(G157&gt;1.3,ISNUMBER(G157)=FALSE),0,IF(G157&gt;1.2,0.0416666666666667,IF(G157&gt;0.5,0.0625,0.0833333333333333)))</f>
        <v>6.25E-2</v>
      </c>
      <c r="U157" s="22" t="str">
        <f t="shared" si="76"/>
        <v>1.5 hour</v>
      </c>
      <c r="V157" s="22">
        <f t="shared" si="78"/>
        <v>6.25E-2</v>
      </c>
      <c r="W157" s="22" t="str">
        <f>IF(ISTEXT(Tides!B157),Tides!B157,"")</f>
        <v>1:54 AM / 3.9 m</v>
      </c>
      <c r="X157" s="22" t="str">
        <f>IF(ISTEXT(Tides!C157),Tides!C157,"")</f>
        <v>7:56 AM / 0.9 m</v>
      </c>
      <c r="Y157" s="22" t="str">
        <f>IF(ISTEXT(Tides!D157),Tides!D157,"")</f>
        <v>2:08 PM / 3.9 m</v>
      </c>
      <c r="Z157" s="22" t="str">
        <f>IF(ISTEXT(Tides!E157),Tides!E157,"")</f>
        <v>8:11 PM / 0.8 m</v>
      </c>
      <c r="AA157" s="22" t="str">
        <f>IF(ISTEXT(Tides!F157),Tides!F157,"")</f>
        <v/>
      </c>
      <c r="AB157" s="60">
        <f t="shared" si="84"/>
        <v>0.26805555555555555</v>
      </c>
      <c r="AC157" s="61">
        <f t="shared" si="80"/>
        <v>0.39305555555555555</v>
      </c>
      <c r="AD157" s="60">
        <f t="shared" si="81"/>
        <v>0.77847222222222223</v>
      </c>
      <c r="AE157" s="64">
        <f t="shared" si="82"/>
        <v>0.90347222222222223</v>
      </c>
      <c r="AF157" s="37">
        <f>Tides!H157</f>
        <v>0.19236111111111112</v>
      </c>
      <c r="AG157" s="37">
        <f>Tides!I157</f>
        <v>0.8979166666666667</v>
      </c>
    </row>
    <row r="158" spans="1:33" ht="19.95" customHeight="1" x14ac:dyDescent="0.25">
      <c r="A158" s="8" t="str">
        <f>Tides!A158</f>
        <v>Sun 22</v>
      </c>
      <c r="B158" s="9">
        <f>IF(ISNUMBER(TIMEVALUE(LEFT(Tides!B158,5))),TIMEVALUE(LEFT(Tides!B158,5)),"")</f>
        <v>0.1013888888888889</v>
      </c>
      <c r="C158" s="10">
        <f>IF(ISNUMBER(VALUE(LEFT(RIGHT(Tides!B158,6),4))),VALUE(LEFT(RIGHT(Tides!B158,6),4)),"")</f>
        <v>4</v>
      </c>
      <c r="D158" s="9">
        <f>IF(ISNUMBER(TIMEVALUE(LEFT(Tides!C158,5))),TIMEVALUE(LEFT(Tides!C158,5)),"")</f>
        <v>0.35347222222222219</v>
      </c>
      <c r="E158" s="10">
        <f>COUNTIF(Tides!C158, "*PM*")</f>
        <v>0</v>
      </c>
      <c r="F158" s="59">
        <f>IF(ISNUMBER(TIMEVALUE(LEFT(Tides!C158,5))),TIMEVALUE(LEFT(Tides!C158,5)),"")</f>
        <v>0.35347222222222219</v>
      </c>
      <c r="G158" s="51">
        <f>IF(ISNUMBER(VALUE(LEFT(RIGHT(Tides!C158,6),4))),VALUE(LEFT(RIGHT(Tides!C158,6),4)),"")</f>
        <v>0.8</v>
      </c>
      <c r="H158" s="9">
        <f>IF(ISNUMBER(TIMEVALUE(LEFT(Tides!D158,5))),TIMEVALUE(LEFT(Tides!D158,5)),"")</f>
        <v>0.1125</v>
      </c>
      <c r="I158" s="10">
        <f>IF(ISNUMBER(VALUE(LEFT(RIGHT(Tides!D158,6),4))),VALUE(LEFT(RIGHT(Tides!D158,6),4)),"")</f>
        <v>3.9</v>
      </c>
      <c r="J158" s="9">
        <f>IF(ISNUMBER(TIMEVALUE(LEFT(Tides!E158,5))),TIMEVALUE(LEFT(Tides!E158,5)),"")</f>
        <v>0.36319444444444443</v>
      </c>
      <c r="K158" s="10">
        <f>COUNTIF(Tides!E158, "*PM*")</f>
        <v>1</v>
      </c>
      <c r="L158" s="59">
        <f t="shared" si="83"/>
        <v>0.86319444444444438</v>
      </c>
      <c r="M158" s="51">
        <f>IF(ISNUMBER(VALUE(LEFT(RIGHT(Tides!E158,6),4))),VALUE(LEFT(RIGHT(Tides!E158,6),4)),"")</f>
        <v>0.8</v>
      </c>
      <c r="N158" s="9" t="str">
        <f>IF(ISNUMBER(TIMEVALUE(LEFT(Tides!F158,5))),TIMEVALUE(LEFT(Tides!F158,5)),"")</f>
        <v/>
      </c>
      <c r="O158" s="9"/>
      <c r="P158" s="10" t="str">
        <f>IF(ISNUMBER(VALUE(LEFT(RIGHT(Tides!F158,6),4))),VALUE(LEFT(RIGHT(Tides!F158,6),4)),"")</f>
        <v/>
      </c>
      <c r="R158" s="36" t="str">
        <f t="shared" si="74"/>
        <v>Sun 22</v>
      </c>
      <c r="S158" s="22" t="str">
        <f t="shared" si="75"/>
        <v>1.5 hour</v>
      </c>
      <c r="T158" s="22">
        <f t="shared" si="86"/>
        <v>6.25E-2</v>
      </c>
      <c r="U158" s="22" t="str">
        <f t="shared" si="76"/>
        <v>1.5 hour</v>
      </c>
      <c r="V158" s="22">
        <f t="shared" si="78"/>
        <v>6.25E-2</v>
      </c>
      <c r="W158" s="22" t="str">
        <f>IF(ISTEXT(Tides!B158),Tides!B158,"")</f>
        <v>2:26 AM / 4.0 m</v>
      </c>
      <c r="X158" s="22" t="str">
        <f>IF(ISTEXT(Tides!C158),Tides!C158,"")</f>
        <v>8:29 AM / 0.8 m</v>
      </c>
      <c r="Y158" s="22" t="str">
        <f>IF(ISTEXT(Tides!D158),Tides!D158,"")</f>
        <v>2:42 PM / 3.9 m</v>
      </c>
      <c r="Z158" s="22" t="str">
        <f>IF(ISTEXT(Tides!E158),Tides!E158,"")</f>
        <v>8:43 PM / 0.8 m</v>
      </c>
      <c r="AA158" s="22" t="str">
        <f>IF(ISTEXT(Tides!F158),Tides!F158,"")</f>
        <v/>
      </c>
      <c r="AB158" s="60">
        <f t="shared" si="84"/>
        <v>0.29097222222222219</v>
      </c>
      <c r="AC158" s="61">
        <f t="shared" si="80"/>
        <v>0.41597222222222219</v>
      </c>
      <c r="AD158" s="60">
        <f t="shared" si="81"/>
        <v>0.80069444444444438</v>
      </c>
      <c r="AE158" s="64">
        <f t="shared" si="82"/>
        <v>0.92569444444444438</v>
      </c>
      <c r="AF158" s="37">
        <f>Tides!H158</f>
        <v>0.19097222222222221</v>
      </c>
      <c r="AG158" s="37">
        <f>Tides!I158</f>
        <v>0.89930555555555547</v>
      </c>
    </row>
    <row r="159" spans="1:33" ht="19.95" customHeight="1" x14ac:dyDescent="0.25">
      <c r="A159" s="8" t="str">
        <f>Tides!A159</f>
        <v>Mon 23</v>
      </c>
      <c r="B159" s="9">
        <f>IF(ISNUMBER(TIMEVALUE(LEFT(Tides!B159,5))),TIMEVALUE(LEFT(Tides!B159,5)),"")</f>
        <v>0.12361111111111112</v>
      </c>
      <c r="C159" s="10">
        <f>IF(ISNUMBER(VALUE(LEFT(RIGHT(Tides!B159,6),4))),VALUE(LEFT(RIGHT(Tides!B159,6),4)),"")</f>
        <v>4</v>
      </c>
      <c r="D159" s="9">
        <f>IF(ISNUMBER(TIMEVALUE(LEFT(Tides!C159,5))),TIMEVALUE(LEFT(Tides!C159,5)),"")</f>
        <v>0.37708333333333338</v>
      </c>
      <c r="E159" s="10">
        <f>COUNTIF(Tides!C159, "*PM*")</f>
        <v>0</v>
      </c>
      <c r="F159" s="59">
        <f>IF(ISNUMBER(TIMEVALUE(LEFT(Tides!C159,5))),TIMEVALUE(LEFT(Tides!C159,5)),"")</f>
        <v>0.37708333333333338</v>
      </c>
      <c r="G159" s="51">
        <f>IF(ISNUMBER(VALUE(LEFT(RIGHT(Tides!C159,6),4))),VALUE(LEFT(RIGHT(Tides!C159,6),4)),"")</f>
        <v>0.8</v>
      </c>
      <c r="H159" s="9">
        <f>IF(ISNUMBER(TIMEVALUE(LEFT(Tides!D159,5))),TIMEVALUE(LEFT(Tides!D159,5)),"")</f>
        <v>0.13749999999999998</v>
      </c>
      <c r="I159" s="10">
        <f>IF(ISNUMBER(VALUE(LEFT(RIGHT(Tides!D159,6),4))),VALUE(LEFT(RIGHT(Tides!D159,6),4)),"")</f>
        <v>3.9</v>
      </c>
      <c r="J159" s="9">
        <f>IF(ISNUMBER(TIMEVALUE(LEFT(Tides!E159,5))),TIMEVALUE(LEFT(Tides!E159,5)),"")</f>
        <v>0.38611111111111113</v>
      </c>
      <c r="K159" s="10">
        <f>COUNTIF(Tides!E159, "*PM*")</f>
        <v>1</v>
      </c>
      <c r="L159" s="59">
        <f t="shared" si="83"/>
        <v>0.88611111111111107</v>
      </c>
      <c r="M159" s="51">
        <f>IF(ISNUMBER(VALUE(LEFT(RIGHT(Tides!E159,6),4))),VALUE(LEFT(RIGHT(Tides!E159,6),4)),"")</f>
        <v>0.9</v>
      </c>
      <c r="N159" s="9" t="str">
        <f>IF(ISNUMBER(TIMEVALUE(LEFT(Tides!F159,5))),TIMEVALUE(LEFT(Tides!F159,5)),"")</f>
        <v/>
      </c>
      <c r="O159" s="9"/>
      <c r="P159" s="10" t="str">
        <f>IF(ISNUMBER(VALUE(LEFT(RIGHT(Tides!F159,6),4))),VALUE(LEFT(RIGHT(Tides!F159,6),4)),"")</f>
        <v/>
      </c>
      <c r="R159" s="36" t="str">
        <f t="shared" si="74"/>
        <v>Mon 23</v>
      </c>
      <c r="S159" s="22" t="str">
        <f t="shared" si="75"/>
        <v>1.5 hour</v>
      </c>
      <c r="T159" s="22">
        <f t="shared" si="86"/>
        <v>6.25E-2</v>
      </c>
      <c r="U159" s="22" t="str">
        <f t="shared" si="76"/>
        <v>1.5 hour</v>
      </c>
      <c r="V159" s="22">
        <f t="shared" si="78"/>
        <v>6.25E-2</v>
      </c>
      <c r="W159" s="22" t="str">
        <f>IF(ISTEXT(Tides!B159),Tides!B159,"")</f>
        <v>2:58 AM / 4.0 m</v>
      </c>
      <c r="X159" s="22" t="str">
        <f>IF(ISTEXT(Tides!C159),Tides!C159,"")</f>
        <v>9:03 AM / 0.8 m</v>
      </c>
      <c r="Y159" s="22" t="str">
        <f>IF(ISTEXT(Tides!D159),Tides!D159,"")</f>
        <v>3:18 PM / 3.9 m</v>
      </c>
      <c r="Z159" s="22" t="str">
        <f>IF(ISTEXT(Tides!E159),Tides!E159,"")</f>
        <v>9:16 PM / 0.9 m</v>
      </c>
      <c r="AA159" s="22" t="str">
        <f>IF(ISTEXT(Tides!F159),Tides!F159,"")</f>
        <v/>
      </c>
      <c r="AB159" s="60">
        <f t="shared" ref="AB159:AB160" si="87">IF(T159&gt;0,F159-T159,"")</f>
        <v>0.31458333333333338</v>
      </c>
      <c r="AC159" s="61">
        <f t="shared" si="80"/>
        <v>0.43958333333333338</v>
      </c>
      <c r="AD159" s="60">
        <f t="shared" si="81"/>
        <v>0.82361111111111107</v>
      </c>
      <c r="AE159" s="64">
        <f t="shared" si="82"/>
        <v>0.94861111111111107</v>
      </c>
      <c r="AF159" s="37">
        <f>Tides!H159</f>
        <v>0.19027777777777777</v>
      </c>
      <c r="AG159" s="37">
        <f>Tides!I159</f>
        <v>0.90069444444444446</v>
      </c>
    </row>
    <row r="160" spans="1:33" ht="19.95" customHeight="1" x14ac:dyDescent="0.25">
      <c r="A160" s="8" t="str">
        <f>Tides!A160</f>
        <v>Tue 24</v>
      </c>
      <c r="B160" s="9">
        <f>IF(ISNUMBER(TIMEVALUE(LEFT(Tides!B160,5))),TIMEVALUE(LEFT(Tides!B160,5)),"")</f>
        <v>0.14652777777777778</v>
      </c>
      <c r="C160" s="10">
        <f>IF(ISNUMBER(VALUE(LEFT(RIGHT(Tides!B160,6),4))),VALUE(LEFT(RIGHT(Tides!B160,6),4)),"")</f>
        <v>4</v>
      </c>
      <c r="D160" s="9">
        <f>IF(ISNUMBER(TIMEVALUE(LEFT(Tides!C160,5))),TIMEVALUE(LEFT(Tides!C160,5)),"")</f>
        <v>0.40069444444444446</v>
      </c>
      <c r="E160" s="10">
        <f>COUNTIF(Tides!C160, "*PM*")</f>
        <v>0</v>
      </c>
      <c r="F160" s="59">
        <f>IF(ISNUMBER(TIMEVALUE(LEFT(Tides!C160,5))),TIMEVALUE(LEFT(Tides!C160,5)),"")</f>
        <v>0.40069444444444446</v>
      </c>
      <c r="G160" s="51">
        <f>IF(ISNUMBER(VALUE(LEFT(RIGHT(Tides!C160,6),4))),VALUE(LEFT(RIGHT(Tides!C160,6),4)),"")</f>
        <v>0.8</v>
      </c>
      <c r="H160" s="9">
        <f>IF(ISNUMBER(TIMEVALUE(LEFT(Tides!D160,5))),TIMEVALUE(LEFT(Tides!D160,5)),"")</f>
        <v>0.16250000000000001</v>
      </c>
      <c r="I160" s="10">
        <f>IF(ISNUMBER(VALUE(LEFT(RIGHT(Tides!D160,6),4))),VALUE(LEFT(RIGHT(Tides!D160,6),4)),"")</f>
        <v>3.8</v>
      </c>
      <c r="J160" s="9">
        <f>IF(ISNUMBER(TIMEVALUE(LEFT(Tides!E160,5))),TIMEVALUE(LEFT(Tides!E160,5)),"")</f>
        <v>0.41041666666666665</v>
      </c>
      <c r="K160" s="10">
        <f>COUNTIF(Tides!E160, "*PM*")</f>
        <v>1</v>
      </c>
      <c r="L160" s="59">
        <f t="shared" si="83"/>
        <v>0.91041666666666665</v>
      </c>
      <c r="M160" s="51">
        <f>IF(ISNUMBER(VALUE(LEFT(RIGHT(Tides!E160,6),4))),VALUE(LEFT(RIGHT(Tides!E160,6),4)),"")</f>
        <v>1</v>
      </c>
      <c r="N160" s="9" t="str">
        <f>IF(ISNUMBER(TIMEVALUE(LEFT(Tides!F160,5))),TIMEVALUE(LEFT(Tides!F160,5)),"")</f>
        <v/>
      </c>
      <c r="O160" s="9"/>
      <c r="P160" s="10" t="str">
        <f>IF(ISNUMBER(VALUE(LEFT(RIGHT(Tides!F160,6),4))),VALUE(LEFT(RIGHT(Tides!F160,6),4)),"")</f>
        <v/>
      </c>
      <c r="R160" s="36" t="str">
        <f t="shared" si="74"/>
        <v>Tue 24</v>
      </c>
      <c r="S160" s="22" t="str">
        <f t="shared" si="75"/>
        <v>1.5 hour</v>
      </c>
      <c r="T160" s="22">
        <f t="shared" si="86"/>
        <v>6.25E-2</v>
      </c>
      <c r="U160" s="22" t="str">
        <f t="shared" si="76"/>
        <v>1.5 hour</v>
      </c>
      <c r="V160" s="22">
        <f t="shared" si="78"/>
        <v>6.25E-2</v>
      </c>
      <c r="W160" s="22" t="str">
        <f>IF(ISTEXT(Tides!B160),Tides!B160,"")</f>
        <v>3:31 AM / 4.0 m</v>
      </c>
      <c r="X160" s="22" t="str">
        <f>IF(ISTEXT(Tides!C160),Tides!C160,"")</f>
        <v>9:37 AM / 0.8 m</v>
      </c>
      <c r="Y160" s="22" t="str">
        <f>IF(ISTEXT(Tides!D160),Tides!D160,"")</f>
        <v>3:54 PM / 3.8 m</v>
      </c>
      <c r="Z160" s="22" t="str">
        <f>IF(ISTEXT(Tides!E160),Tides!E160,"")</f>
        <v>9:51 PM / 1.0 m</v>
      </c>
      <c r="AA160" s="22" t="str">
        <f>IF(ISTEXT(Tides!F160),Tides!F160,"")</f>
        <v/>
      </c>
      <c r="AB160" s="60">
        <f t="shared" si="87"/>
        <v>0.33819444444444446</v>
      </c>
      <c r="AC160" s="61">
        <f t="shared" si="80"/>
        <v>0.46319444444444446</v>
      </c>
      <c r="AD160" s="60">
        <f t="shared" si="81"/>
        <v>0.84791666666666665</v>
      </c>
      <c r="AE160" s="64">
        <f t="shared" si="82"/>
        <v>0.97291666666666665</v>
      </c>
      <c r="AF160" s="37">
        <f>Tides!H160</f>
        <v>0.18888888888888888</v>
      </c>
      <c r="AG160" s="37">
        <f>Tides!I160</f>
        <v>0.90138888888888891</v>
      </c>
    </row>
    <row r="161" spans="1:33" ht="19.95" customHeight="1" x14ac:dyDescent="0.25">
      <c r="A161" s="8" t="str">
        <f>Tides!A161</f>
        <v>Wed 25</v>
      </c>
      <c r="B161" s="9">
        <f>IF(ISNUMBER(TIMEVALUE(LEFT(Tides!B161,5))),TIMEVALUE(LEFT(Tides!B161,5)),"")</f>
        <v>0.17083333333333331</v>
      </c>
      <c r="C161" s="10">
        <f>IF(ISNUMBER(VALUE(LEFT(RIGHT(Tides!B161,6),4))),VALUE(LEFT(RIGHT(Tides!B161,6),4)),"")</f>
        <v>3.9</v>
      </c>
      <c r="D161" s="9">
        <f>IF(ISNUMBER(TIMEVALUE(LEFT(Tides!C161,5))),TIMEVALUE(LEFT(Tides!C161,5)),"")</f>
        <v>0.42569444444444443</v>
      </c>
      <c r="E161" s="10">
        <f>COUNTIF(Tides!C161, "*PM*")</f>
        <v>0</v>
      </c>
      <c r="F161" s="59">
        <f>IF(ISNUMBER(TIMEVALUE(LEFT(Tides!C161,5))),TIMEVALUE(LEFT(Tides!C161,5)),"")</f>
        <v>0.42569444444444443</v>
      </c>
      <c r="G161" s="51">
        <f>IF(ISNUMBER(VALUE(LEFT(RIGHT(Tides!C161,6),4))),VALUE(LEFT(RIGHT(Tides!C161,6),4)),"")</f>
        <v>0.8</v>
      </c>
      <c r="H161" s="9">
        <f>IF(ISNUMBER(TIMEVALUE(LEFT(Tides!D161,5))),TIMEVALUE(LEFT(Tides!D161,5)),"")</f>
        <v>0.18958333333333333</v>
      </c>
      <c r="I161" s="10">
        <f>IF(ISNUMBER(VALUE(LEFT(RIGHT(Tides!D161,6),4))),VALUE(LEFT(RIGHT(Tides!D161,6),4)),"")</f>
        <v>3.8</v>
      </c>
      <c r="J161" s="9">
        <f>IF(ISNUMBER(TIMEVALUE(LEFT(Tides!E161,5))),TIMEVALUE(LEFT(Tides!E161,5)),"")</f>
        <v>0.43541666666666662</v>
      </c>
      <c r="K161" s="10">
        <f>COUNTIF(Tides!E161, "*PM*")</f>
        <v>1</v>
      </c>
      <c r="L161" s="59">
        <f t="shared" si="83"/>
        <v>0.93541666666666656</v>
      </c>
      <c r="M161" s="51">
        <f>IF(ISNUMBER(VALUE(LEFT(RIGHT(Tides!E161,6),4))),VALUE(LEFT(RIGHT(Tides!E161,6),4)),"")</f>
        <v>1.1000000000000001</v>
      </c>
      <c r="N161" s="9" t="str">
        <f>IF(ISNUMBER(TIMEVALUE(LEFT(Tides!F161,5))),TIMEVALUE(LEFT(Tides!F161,5)),"")</f>
        <v/>
      </c>
      <c r="O161" s="9"/>
      <c r="P161" s="10" t="str">
        <f>IF(ISNUMBER(VALUE(LEFT(RIGHT(Tides!F161,6),4))),VALUE(LEFT(RIGHT(Tides!F161,6),4)),"")</f>
        <v/>
      </c>
      <c r="R161" s="36" t="str">
        <f t="shared" si="74"/>
        <v>Wed 25</v>
      </c>
      <c r="S161" s="22" t="str">
        <f t="shared" si="75"/>
        <v>1.5 hour</v>
      </c>
      <c r="T161" s="22">
        <f t="shared" si="86"/>
        <v>6.25E-2</v>
      </c>
      <c r="U161" s="22" t="str">
        <f t="shared" si="76"/>
        <v>1.5 hour</v>
      </c>
      <c r="V161" s="22">
        <f t="shared" si="78"/>
        <v>6.25E-2</v>
      </c>
      <c r="W161" s="22" t="str">
        <f>IF(ISTEXT(Tides!B161),Tides!B161,"")</f>
        <v>4:06 AM / 3.9 m</v>
      </c>
      <c r="X161" s="22" t="str">
        <f>IF(ISTEXT(Tides!C161),Tides!C161,"")</f>
        <v>10:13 AM / 0.8 m</v>
      </c>
      <c r="Y161" s="22" t="str">
        <f>IF(ISTEXT(Tides!D161),Tides!D161,"")</f>
        <v>4:33 PM / 3.8 m</v>
      </c>
      <c r="Z161" s="22" t="str">
        <f>IF(ISTEXT(Tides!E161),Tides!E161,"")</f>
        <v>10:27 PM / 1.1 m</v>
      </c>
      <c r="AA161" s="22" t="str">
        <f>IF(ISTEXT(Tides!F161),Tides!F161,"")</f>
        <v/>
      </c>
      <c r="AB161" s="60">
        <f t="shared" si="84"/>
        <v>0.36319444444444443</v>
      </c>
      <c r="AC161" s="61">
        <f t="shared" si="80"/>
        <v>0.48819444444444443</v>
      </c>
      <c r="AD161" s="60">
        <f t="shared" si="81"/>
        <v>0.87291666666666656</v>
      </c>
      <c r="AE161" s="64">
        <f t="shared" si="82"/>
        <v>0.99791666666666656</v>
      </c>
      <c r="AF161" s="37">
        <f>Tides!H161</f>
        <v>0.1875</v>
      </c>
      <c r="AG161" s="37">
        <f>Tides!I161</f>
        <v>0.90277777777777779</v>
      </c>
    </row>
    <row r="162" spans="1:33" ht="19.95" customHeight="1" x14ac:dyDescent="0.25">
      <c r="A162" s="8" t="str">
        <f>Tides!A162</f>
        <v>Thu 26</v>
      </c>
      <c r="B162" s="9">
        <f>IF(ISNUMBER(TIMEVALUE(LEFT(Tides!B162,5))),TIMEVALUE(LEFT(Tides!B162,5)),"")</f>
        <v>0.19652777777777777</v>
      </c>
      <c r="C162" s="10">
        <f>IF(ISNUMBER(VALUE(LEFT(RIGHT(Tides!B162,6),4))),VALUE(LEFT(RIGHT(Tides!B162,6),4)),"")</f>
        <v>3.8</v>
      </c>
      <c r="D162" s="9">
        <f>IF(ISNUMBER(TIMEVALUE(LEFT(Tides!C162,5))),TIMEVALUE(LEFT(Tides!C162,5)),"")</f>
        <v>0.45277777777777778</v>
      </c>
      <c r="E162" s="10">
        <f>COUNTIF(Tides!C162, "*PM*")</f>
        <v>0</v>
      </c>
      <c r="F162" s="59">
        <f>IF(ISNUMBER(TIMEVALUE(LEFT(Tides!C162,5))),TIMEVALUE(LEFT(Tides!C162,5)),"")</f>
        <v>0.45277777777777778</v>
      </c>
      <c r="G162" s="51">
        <f>IF(ISNUMBER(VALUE(LEFT(RIGHT(Tides!C162,6),4))),VALUE(LEFT(RIGHT(Tides!C162,6),4)),"")</f>
        <v>0.9</v>
      </c>
      <c r="H162" s="9">
        <f>IF(ISNUMBER(TIMEVALUE(LEFT(Tides!D162,5))),TIMEVALUE(LEFT(Tides!D162,5)),"")</f>
        <v>0.21944444444444444</v>
      </c>
      <c r="I162" s="10">
        <f>IF(ISNUMBER(VALUE(LEFT(RIGHT(Tides!D162,6),4))),VALUE(LEFT(RIGHT(Tides!D162,6),4)),"")</f>
        <v>3.7</v>
      </c>
      <c r="J162" s="9">
        <f>IF(ISNUMBER(TIMEVALUE(LEFT(Tides!E162,5))),TIMEVALUE(LEFT(Tides!E162,5)),"")</f>
        <v>0.46319444444444446</v>
      </c>
      <c r="K162" s="10">
        <f>COUNTIF(Tides!E162, "*PM*")</f>
        <v>1</v>
      </c>
      <c r="L162" s="59">
        <f t="shared" si="83"/>
        <v>0.96319444444444446</v>
      </c>
      <c r="M162" s="51">
        <f>IF(ISNUMBER(VALUE(LEFT(RIGHT(Tides!E162,6),4))),VALUE(LEFT(RIGHT(Tides!E162,6),4)),"")</f>
        <v>1.2</v>
      </c>
      <c r="N162" s="9" t="str">
        <f>IF(ISNUMBER(TIMEVALUE(LEFT(Tides!F162,5))),TIMEVALUE(LEFT(Tides!F162,5)),"")</f>
        <v/>
      </c>
      <c r="O162" s="9"/>
      <c r="P162" s="10" t="str">
        <f>IF(ISNUMBER(VALUE(LEFT(RIGHT(Tides!F162,6),4))),VALUE(LEFT(RIGHT(Tides!F162,6),4)),"")</f>
        <v/>
      </c>
      <c r="R162" s="36" t="str">
        <f t="shared" si="74"/>
        <v>Thu 26</v>
      </c>
      <c r="S162" s="22" t="str">
        <f t="shared" si="75"/>
        <v>1.5 hour</v>
      </c>
      <c r="T162" s="22">
        <f t="shared" si="86"/>
        <v>6.25E-2</v>
      </c>
      <c r="U162" s="22" t="str">
        <f t="shared" si="76"/>
        <v>1.5 hour</v>
      </c>
      <c r="V162" s="22">
        <f t="shared" si="78"/>
        <v>6.25E-2</v>
      </c>
      <c r="W162" s="22" t="str">
        <f>IF(ISTEXT(Tides!B162),Tides!B162,"")</f>
        <v>4:43 AM / 3.8 m</v>
      </c>
      <c r="X162" s="22" t="str">
        <f>IF(ISTEXT(Tides!C162),Tides!C162,"")</f>
        <v>10:52 AM / 0.9 m</v>
      </c>
      <c r="Y162" s="22" t="str">
        <f>IF(ISTEXT(Tides!D162),Tides!D162,"")</f>
        <v>5:16 PM / 3.7 m</v>
      </c>
      <c r="Z162" s="22" t="str">
        <f>IF(ISTEXT(Tides!E162),Tides!E162,"")</f>
        <v>11:07 PM / 1.2 m</v>
      </c>
      <c r="AA162" s="22" t="str">
        <f>IF(ISTEXT(Tides!F162),Tides!F162,"")</f>
        <v/>
      </c>
      <c r="AB162" s="60">
        <f t="shared" si="84"/>
        <v>0.39027777777777778</v>
      </c>
      <c r="AC162" s="61">
        <f t="shared" si="80"/>
        <v>0.51527777777777772</v>
      </c>
      <c r="AD162" s="60">
        <f t="shared" si="81"/>
        <v>0.90069444444444446</v>
      </c>
      <c r="AE162" s="64">
        <f t="shared" si="82"/>
        <v>1.0256944444444445</v>
      </c>
      <c r="AF162" s="37">
        <f>Tides!H162</f>
        <v>0.18680555555555556</v>
      </c>
      <c r="AG162" s="37">
        <f>Tides!I162</f>
        <v>0.90416666666666667</v>
      </c>
    </row>
    <row r="163" spans="1:33" ht="19.95" customHeight="1" x14ac:dyDescent="0.25">
      <c r="A163" s="8" t="str">
        <f>Tides!A163</f>
        <v>Fri 27</v>
      </c>
      <c r="B163" s="9">
        <f>IF(ISNUMBER(TIMEVALUE(LEFT(Tides!B163,5))),TIMEVALUE(LEFT(Tides!B163,5)),"")</f>
        <v>0.22569444444444445</v>
      </c>
      <c r="C163" s="10">
        <f>IF(ISNUMBER(VALUE(LEFT(RIGHT(Tides!B163,6),4))),VALUE(LEFT(RIGHT(Tides!B163,6),4)),"")</f>
        <v>3.7</v>
      </c>
      <c r="D163" s="9">
        <f>IF(ISNUMBER(TIMEVALUE(LEFT(Tides!C163,5))),TIMEVALUE(LEFT(Tides!C163,5)),"")</f>
        <v>0.48333333333333334</v>
      </c>
      <c r="E163" s="10">
        <f>COUNTIF(Tides!C163, "*PM*")</f>
        <v>0</v>
      </c>
      <c r="F163" s="59">
        <f>IF(ISNUMBER(TIMEVALUE(LEFT(Tides!C163,5))),TIMEVALUE(LEFT(Tides!C163,5)),"")</f>
        <v>0.48333333333333334</v>
      </c>
      <c r="G163" s="51">
        <f>IF(ISNUMBER(VALUE(LEFT(RIGHT(Tides!C163,6),4))),VALUE(LEFT(RIGHT(Tides!C163,6),4)),"")</f>
        <v>1</v>
      </c>
      <c r="H163" s="9">
        <f>IF(ISNUMBER(TIMEVALUE(LEFT(Tides!D163,5))),TIMEVALUE(LEFT(Tides!D163,5)),"")</f>
        <v>0.25347222222222221</v>
      </c>
      <c r="I163" s="10">
        <f>IF(ISNUMBER(VALUE(LEFT(RIGHT(Tides!D163,6),4))),VALUE(LEFT(RIGHT(Tides!D163,6),4)),"")</f>
        <v>3.5</v>
      </c>
      <c r="J163" s="9">
        <f>IF(ISNUMBER(TIMEVALUE(LEFT(Tides!E163,5))),TIMEVALUE(LEFT(Tides!E163,5)),"")</f>
        <v>0.49513888888888885</v>
      </c>
      <c r="K163" s="10">
        <f>COUNTIF(Tides!E163, "*PM*")</f>
        <v>1</v>
      </c>
      <c r="L163" s="59">
        <f t="shared" si="83"/>
        <v>0.9951388888888888</v>
      </c>
      <c r="M163" s="51">
        <f>IF(ISNUMBER(VALUE(LEFT(RIGHT(Tides!E163,6),4))),VALUE(LEFT(RIGHT(Tides!E163,6),4)),"")</f>
        <v>1.4</v>
      </c>
      <c r="N163" s="9" t="str">
        <f>IF(ISNUMBER(TIMEVALUE(LEFT(Tides!F163,5))),TIMEVALUE(LEFT(Tides!F163,5)),"")</f>
        <v/>
      </c>
      <c r="O163" s="9"/>
      <c r="P163" s="10" t="str">
        <f>IF(ISNUMBER(VALUE(LEFT(RIGHT(Tides!F163,6),4))),VALUE(LEFT(RIGHT(Tides!F163,6),4)),"")</f>
        <v/>
      </c>
      <c r="R163" s="36" t="str">
        <f t="shared" si="74"/>
        <v>Fri 27</v>
      </c>
      <c r="S163" s="22" t="str">
        <f t="shared" si="75"/>
        <v>1.5 hour</v>
      </c>
      <c r="T163" s="22">
        <f t="shared" si="86"/>
        <v>6.25E-2</v>
      </c>
      <c r="U163" s="22" t="str">
        <f t="shared" si="76"/>
        <v>No Restriction</v>
      </c>
      <c r="V163" s="22">
        <f t="shared" si="78"/>
        <v>0</v>
      </c>
      <c r="W163" s="22" t="str">
        <f>IF(ISTEXT(Tides!B163),Tides!B163,"")</f>
        <v>5:25 AM / 3.7 m</v>
      </c>
      <c r="X163" s="22" t="str">
        <f>IF(ISTEXT(Tides!C163),Tides!C163,"")</f>
        <v>11:36 AM / 1.0 m</v>
      </c>
      <c r="Y163" s="22" t="str">
        <f>IF(ISTEXT(Tides!D163),Tides!D163,"")</f>
        <v>6:05 PM / 3.5 m</v>
      </c>
      <c r="Z163" s="22" t="str">
        <f>IF(ISTEXT(Tides!E163),Tides!E163,"")</f>
        <v>11:53 PM / 1.4 m</v>
      </c>
      <c r="AA163" s="22" t="str">
        <f>IF(ISTEXT(Tides!F163),Tides!F163,"")</f>
        <v/>
      </c>
      <c r="AB163" s="60">
        <f t="shared" si="84"/>
        <v>0.42083333333333334</v>
      </c>
      <c r="AC163" s="61">
        <f t="shared" si="80"/>
        <v>0.54583333333333339</v>
      </c>
      <c r="AD163" s="60" t="str">
        <f t="shared" si="81"/>
        <v/>
      </c>
      <c r="AE163" s="64" t="str">
        <f t="shared" si="82"/>
        <v/>
      </c>
      <c r="AF163" s="37">
        <f>Tides!H163</f>
        <v>0.18541666666666667</v>
      </c>
      <c r="AG163" s="37">
        <f>Tides!I163</f>
        <v>0.90555555555555556</v>
      </c>
    </row>
    <row r="164" spans="1:33" ht="19.95" customHeight="1" x14ac:dyDescent="0.25">
      <c r="A164" s="8" t="str">
        <f>Tides!A164</f>
        <v>Sat 28</v>
      </c>
      <c r="B164" s="9">
        <f>IF(ISNUMBER(TIMEVALUE(LEFT(Tides!B164,5))),TIMEVALUE(LEFT(Tides!B164,5)),"")</f>
        <v>0.25972222222222224</v>
      </c>
      <c r="C164" s="10">
        <f>IF(ISNUMBER(VALUE(LEFT(RIGHT(Tides!B164,6),4))),VALUE(LEFT(RIGHT(Tides!B164,6),4)),"")</f>
        <v>3.6</v>
      </c>
      <c r="D164" s="9">
        <f>IF(ISNUMBER(TIMEVALUE(LEFT(Tides!C164,5))),TIMEVALUE(LEFT(Tides!C164,5)),"")</f>
        <v>0.51874999999999993</v>
      </c>
      <c r="E164" s="10">
        <f>COUNTIF(Tides!C164, "*PM*")</f>
        <v>1</v>
      </c>
      <c r="F164" s="59">
        <f>IF(ISNUMBER(TIMEVALUE(LEFT(Tides!C164,5))),TIMEVALUE(LEFT(Tides!C164,5)),"")</f>
        <v>0.51874999999999993</v>
      </c>
      <c r="G164" s="51">
        <f>IF(ISNUMBER(VALUE(LEFT(RIGHT(Tides!C164,6),4))),VALUE(LEFT(RIGHT(Tides!C164,6),4)),"")</f>
        <v>1.1000000000000001</v>
      </c>
      <c r="H164" s="9">
        <f>IF(ISNUMBER(TIMEVALUE(LEFT(Tides!D164,5))),TIMEVALUE(LEFT(Tides!D164,5)),"")</f>
        <v>0.29375000000000001</v>
      </c>
      <c r="I164" s="10">
        <f>IF(ISNUMBER(VALUE(LEFT(RIGHT(Tides!D164,6),4))),VALUE(LEFT(RIGHT(Tides!D164,6),4)),"")</f>
        <v>3.5</v>
      </c>
      <c r="J164" s="9" t="str">
        <f>IF(ISNUMBER(TIMEVALUE(LEFT(Tides!E164,5))),TIMEVALUE(LEFT(Tides!E164,5)),"")</f>
        <v/>
      </c>
      <c r="K164" s="10">
        <f>COUNTIF(Tides!E164, "*PM*")</f>
        <v>0</v>
      </c>
      <c r="L164" s="59" t="str">
        <f t="shared" si="83"/>
        <v/>
      </c>
      <c r="M164" s="51" t="str">
        <f>IF(ISNUMBER(VALUE(LEFT(RIGHT(Tides!E164,6),4))),VALUE(LEFT(RIGHT(Tides!E164,6),4)),"")</f>
        <v/>
      </c>
      <c r="N164" s="9" t="str">
        <f>IF(ISNUMBER(TIMEVALUE(LEFT(Tides!F164,5))),TIMEVALUE(LEFT(Tides!F164,5)),"")</f>
        <v/>
      </c>
      <c r="O164" s="9"/>
      <c r="P164" s="10" t="str">
        <f>IF(ISNUMBER(VALUE(LEFT(RIGHT(Tides!F164,6),4))),VALUE(LEFT(RIGHT(Tides!F164,6),4)),"")</f>
        <v/>
      </c>
      <c r="R164" s="36" t="str">
        <f t="shared" si="74"/>
        <v>Sat 28</v>
      </c>
      <c r="S164" s="22" t="str">
        <f t="shared" si="75"/>
        <v>1.5 hour</v>
      </c>
      <c r="T164" s="22">
        <f t="shared" si="86"/>
        <v>6.25E-2</v>
      </c>
      <c r="U164" s="22" t="str">
        <f t="shared" si="76"/>
        <v>No Restriction</v>
      </c>
      <c r="V164" s="22">
        <f t="shared" si="78"/>
        <v>0</v>
      </c>
      <c r="W164" s="22" t="str">
        <f>IF(ISTEXT(Tides!B164),Tides!B164,"")</f>
        <v>6:14 AM / 3.6 m</v>
      </c>
      <c r="X164" s="22" t="str">
        <f>IF(ISTEXT(Tides!C164),Tides!C164,"")</f>
        <v>12:27 PM / 1.1 m</v>
      </c>
      <c r="Y164" s="22" t="str">
        <f>IF(ISTEXT(Tides!D164),Tides!D164,"")</f>
        <v>7:03 PM / 3.5 m</v>
      </c>
      <c r="Z164" s="22" t="str">
        <f>IF(ISTEXT(Tides!E164),Tides!E164,"")</f>
        <v/>
      </c>
      <c r="AA164" s="22" t="str">
        <f>IF(ISTEXT(Tides!F164),Tides!F164,"")</f>
        <v/>
      </c>
      <c r="AB164" s="60">
        <f t="shared" si="84"/>
        <v>0.45624999999999993</v>
      </c>
      <c r="AC164" s="61">
        <f t="shared" si="80"/>
        <v>0.58124999999999993</v>
      </c>
      <c r="AD164" s="60" t="str">
        <f t="shared" si="81"/>
        <v/>
      </c>
      <c r="AE164" s="64" t="str">
        <f t="shared" si="82"/>
        <v/>
      </c>
      <c r="AF164" s="37">
        <f>Tides!H164</f>
        <v>0.18472222222222223</v>
      </c>
      <c r="AG164" s="37">
        <f>Tides!I164</f>
        <v>0.90625</v>
      </c>
    </row>
    <row r="165" spans="1:33" ht="19.95" customHeight="1" x14ac:dyDescent="0.25">
      <c r="A165" s="8" t="str">
        <f>Tides!A165</f>
        <v>Sun 29</v>
      </c>
      <c r="B165" s="9" t="str">
        <f>IF(ISNUMBER(TIMEVALUE(LEFT(Tides!B165,5))),TIMEVALUE(LEFT(Tides!B165,5)),"")</f>
        <v/>
      </c>
      <c r="C165" s="10" t="str">
        <f>IF(ISNUMBER(VALUE(LEFT(RIGHT(Tides!B165,6),4))),VALUE(LEFT(RIGHT(Tides!B165,6),4)),"")</f>
        <v/>
      </c>
      <c r="D165" s="9">
        <f>IF(ISNUMBER(TIMEVALUE(LEFT(Tides!C165,5))),TIMEVALUE(LEFT(Tides!C165,5)),"")</f>
        <v>0.53402777777777777</v>
      </c>
      <c r="E165" s="10">
        <f>COUNTIF(Tides!C165, "*PM*")</f>
        <v>0</v>
      </c>
      <c r="F165" s="59">
        <f>IF(ISNUMBER(TIMEVALUE(LEFT(Tides!C165,5))),TIMEVALUE(LEFT(Tides!C165,5)),"")</f>
        <v>0.53402777777777777</v>
      </c>
      <c r="G165" s="51">
        <f>IF(ISNUMBER(VALUE(LEFT(RIGHT(Tides!C165,6),4))),VALUE(LEFT(RIGHT(Tides!C165,6),4)),"")</f>
        <v>1.5</v>
      </c>
      <c r="H165" s="9">
        <f>IF(ISNUMBER(TIMEVALUE(LEFT(Tides!D165,5))),TIMEVALUE(LEFT(Tides!D165,5)),"")</f>
        <v>0.30138888888888887</v>
      </c>
      <c r="I165" s="10">
        <f>IF(ISNUMBER(VALUE(LEFT(RIGHT(Tides!D165,6),4))),VALUE(LEFT(RIGHT(Tides!D165,6),4)),"")</f>
        <v>3.6</v>
      </c>
      <c r="J165" s="9">
        <f>IF(ISNUMBER(TIMEVALUE(LEFT(Tides!E165,5))),TIMEVALUE(LEFT(Tides!E165,5)),"")</f>
        <v>6.1805555555555558E-2</v>
      </c>
      <c r="K165" s="10">
        <f>COUNTIF(Tides!E165, "*PM*")</f>
        <v>1</v>
      </c>
      <c r="L165" s="59">
        <f t="shared" si="83"/>
        <v>0.56180555555555556</v>
      </c>
      <c r="M165" s="51">
        <f>IF(ISNUMBER(VALUE(LEFT(RIGHT(Tides!E165,6),4))),VALUE(LEFT(RIGHT(Tides!E165,6),4)),"")</f>
        <v>1.2</v>
      </c>
      <c r="N165" s="9">
        <f>IF(ISNUMBER(TIMEVALUE(LEFT(Tides!F165,5))),TIMEVALUE(LEFT(Tides!F165,5)),"")</f>
        <v>0.33958333333333335</v>
      </c>
      <c r="O165" s="9"/>
      <c r="P165" s="10">
        <f>IF(ISNUMBER(VALUE(LEFT(RIGHT(Tides!F165,6),4))),VALUE(LEFT(RIGHT(Tides!F165,6),4)),"")</f>
        <v>3.4</v>
      </c>
      <c r="R165" s="36" t="str">
        <f t="shared" si="74"/>
        <v>Sun 29</v>
      </c>
      <c r="S165" s="22" t="str">
        <f t="shared" si="75"/>
        <v>No Restriction</v>
      </c>
      <c r="T165" s="22">
        <f t="shared" si="86"/>
        <v>0</v>
      </c>
      <c r="U165" s="22" t="str">
        <f t="shared" si="76"/>
        <v>1.5 hour</v>
      </c>
      <c r="V165" s="22">
        <f t="shared" si="78"/>
        <v>6.25E-2</v>
      </c>
      <c r="W165" s="22" t="str">
        <f>IF(ISTEXT(Tides!B165),Tides!B165,"")</f>
        <v/>
      </c>
      <c r="X165" s="22" t="str">
        <f>IF(ISTEXT(Tides!C165),Tides!C165,"")</f>
        <v>12:49 AM / 1.5 m</v>
      </c>
      <c r="Y165" s="22" t="str">
        <f>IF(ISTEXT(Tides!D165),Tides!D165,"")</f>
        <v>7:14 AM / 3.6 m</v>
      </c>
      <c r="Z165" s="22" t="str">
        <f>IF(ISTEXT(Tides!E165),Tides!E165,"")</f>
        <v>1:29 PM / 1.2 m</v>
      </c>
      <c r="AA165" s="22" t="str">
        <f>IF(ISTEXT(Tides!F165),Tides!F165,"")</f>
        <v>8:09 PM / 3.4 m</v>
      </c>
      <c r="AB165" s="60" t="str">
        <f t="shared" si="84"/>
        <v/>
      </c>
      <c r="AC165" s="61" t="str">
        <f t="shared" si="80"/>
        <v/>
      </c>
      <c r="AD165" s="60">
        <f t="shared" si="81"/>
        <v>0.49930555555555556</v>
      </c>
      <c r="AE165" s="64">
        <f t="shared" si="82"/>
        <v>0.62430555555555556</v>
      </c>
      <c r="AF165" s="37">
        <f>Tides!H165</f>
        <v>0.18402777777777779</v>
      </c>
      <c r="AG165" s="37">
        <f>Tides!I165</f>
        <v>0.90763888888888899</v>
      </c>
    </row>
    <row r="166" spans="1:33" ht="19.95" customHeight="1" x14ac:dyDescent="0.25">
      <c r="A166" s="8" t="str">
        <f>Tides!A166</f>
        <v>Mon 30</v>
      </c>
      <c r="B166" s="9" t="str">
        <f>IF(ISNUMBER(TIMEVALUE(LEFT(Tides!B166,5))),TIMEVALUE(LEFT(Tides!B166,5)),"")</f>
        <v/>
      </c>
      <c r="C166" s="10" t="str">
        <f>IF(ISNUMBER(VALUE(LEFT(RIGHT(Tides!B166,6),4))),VALUE(LEFT(RIGHT(Tides!B166,6),4)),"")</f>
        <v/>
      </c>
      <c r="D166" s="9">
        <f>IF(ISNUMBER(TIMEVALUE(LEFT(Tides!C166,5))),TIMEVALUE(LEFT(Tides!C166,5)),"")</f>
        <v>8.0555555555555561E-2</v>
      </c>
      <c r="E166" s="10">
        <f>COUNTIF(Tides!C166, "*PM*")</f>
        <v>0</v>
      </c>
      <c r="F166" s="59">
        <f>IF(ISNUMBER(TIMEVALUE(LEFT(Tides!C166,5))),TIMEVALUE(LEFT(Tides!C166,5)),"")</f>
        <v>8.0555555555555561E-2</v>
      </c>
      <c r="G166" s="51">
        <f>IF(ISNUMBER(VALUE(LEFT(RIGHT(Tides!C166,6),4))),VALUE(LEFT(RIGHT(Tides!C166,6),4)),"")</f>
        <v>1.6</v>
      </c>
      <c r="H166" s="9">
        <f>IF(ISNUMBER(TIMEVALUE(LEFT(Tides!D166,5))),TIMEVALUE(LEFT(Tides!D166,5)),"")</f>
        <v>0.34722222222222227</v>
      </c>
      <c r="I166" s="10">
        <f>IF(ISNUMBER(VALUE(LEFT(RIGHT(Tides!D166,6),4))),VALUE(LEFT(RIGHT(Tides!D166,6),4)),"")</f>
        <v>3.6</v>
      </c>
      <c r="J166" s="9">
        <f>IF(ISNUMBER(TIMEVALUE(LEFT(Tides!E166,5))),TIMEVALUE(LEFT(Tides!E166,5)),"")</f>
        <v>0.11180555555555556</v>
      </c>
      <c r="K166" s="10">
        <f>COUNTIF(Tides!E166, "*PM*")</f>
        <v>1</v>
      </c>
      <c r="L166" s="59">
        <f t="shared" si="83"/>
        <v>0.6118055555555556</v>
      </c>
      <c r="M166" s="51">
        <f>IF(ISNUMBER(VALUE(LEFT(RIGHT(Tides!E166,6),4))),VALUE(LEFT(RIGHT(Tides!E166,6),4)),"")</f>
        <v>1.1000000000000001</v>
      </c>
      <c r="N166" s="9">
        <f>IF(ISNUMBER(TIMEVALUE(LEFT(Tides!F166,5))),TIMEVALUE(LEFT(Tides!F166,5)),"")</f>
        <v>0.38680555555555557</v>
      </c>
      <c r="O166" s="9"/>
      <c r="P166" s="10">
        <f>IF(ISNUMBER(VALUE(LEFT(RIGHT(Tides!F166,6),4))),VALUE(LEFT(RIGHT(Tides!F166,6),4)),"")</f>
        <v>3.5</v>
      </c>
      <c r="R166" s="36" t="str">
        <f t="shared" si="74"/>
        <v>Mon 30</v>
      </c>
      <c r="S166" s="22" t="str">
        <f t="shared" si="75"/>
        <v>No Restriction</v>
      </c>
      <c r="T166" s="22">
        <f t="shared" si="86"/>
        <v>0</v>
      </c>
      <c r="U166" s="22" t="str">
        <f t="shared" si="76"/>
        <v>1.5 hour</v>
      </c>
      <c r="V166" s="22">
        <f t="shared" si="78"/>
        <v>6.25E-2</v>
      </c>
      <c r="W166" s="22" t="str">
        <f>IF(ISTEXT(Tides!B166),Tides!B166,"")</f>
        <v/>
      </c>
      <c r="X166" s="22" t="str">
        <f>IF(ISTEXT(Tides!C166),Tides!C166,"")</f>
        <v>1:56 AM / 1.6 m</v>
      </c>
      <c r="Y166" s="22" t="str">
        <f>IF(ISTEXT(Tides!D166),Tides!D166,"")</f>
        <v>8:20 AM / 3.6 m</v>
      </c>
      <c r="Z166" s="22" t="str">
        <f>IF(ISTEXT(Tides!E166),Tides!E166,"")</f>
        <v>2:41 PM / 1.1 m</v>
      </c>
      <c r="AA166" s="22" t="str">
        <f>IF(ISTEXT(Tides!F166),Tides!F166,"")</f>
        <v>9:17 PM / 3.5 m</v>
      </c>
      <c r="AB166" s="60" t="str">
        <f t="shared" si="84"/>
        <v/>
      </c>
      <c r="AC166" s="61" t="str">
        <f t="shared" si="80"/>
        <v/>
      </c>
      <c r="AD166" s="60">
        <f t="shared" si="81"/>
        <v>0.5493055555555556</v>
      </c>
      <c r="AE166" s="64">
        <f t="shared" si="82"/>
        <v>0.6743055555555556</v>
      </c>
      <c r="AF166" s="37">
        <f>Tides!H166</f>
        <v>0.18333333333333335</v>
      </c>
      <c r="AG166" s="37">
        <f>Tides!I166</f>
        <v>0.90833333333333333</v>
      </c>
    </row>
    <row r="167" spans="1:33" ht="19.95" customHeight="1" thickBot="1" x14ac:dyDescent="0.3">
      <c r="A167" s="8" t="str">
        <f>Tides!A167</f>
        <v>Tue 31</v>
      </c>
      <c r="B167" s="9" t="str">
        <f>IF(ISNUMBER(TIMEVALUE(LEFT(Tides!B167,5))),TIMEVALUE(LEFT(Tides!B167,5)),"")</f>
        <v/>
      </c>
      <c r="C167" s="10" t="str">
        <f>IF(ISNUMBER(VALUE(LEFT(RIGHT(Tides!B167,6),4))),VALUE(LEFT(RIGHT(Tides!B167,6),4)),"")</f>
        <v/>
      </c>
      <c r="D167" s="9">
        <f>IF(ISNUMBER(TIMEVALUE(LEFT(Tides!C167,5))),TIMEVALUE(LEFT(Tides!C167,5)),"")</f>
        <v>0.13402777777777777</v>
      </c>
      <c r="E167" s="10">
        <f>COUNTIF(Tides!C167, "*PM*")</f>
        <v>0</v>
      </c>
      <c r="F167" s="59">
        <f>IF(ISNUMBER(TIMEVALUE(LEFT(Tides!C167,5))),TIMEVALUE(LEFT(Tides!C167,5)),"")</f>
        <v>0.13402777777777777</v>
      </c>
      <c r="G167" s="51">
        <f>IF(ISNUMBER(VALUE(LEFT(RIGHT(Tides!C167,6),4))),VALUE(LEFT(RIGHT(Tides!C167,6),4)),"")</f>
        <v>1.5</v>
      </c>
      <c r="H167" s="9">
        <f>IF(ISNUMBER(TIMEVALUE(LEFT(Tides!D167,5))),TIMEVALUE(LEFT(Tides!D167,5)),"")</f>
        <v>0.39583333333333331</v>
      </c>
      <c r="I167" s="10">
        <f>IF(ISNUMBER(VALUE(LEFT(RIGHT(Tides!D167,6),4))),VALUE(LEFT(RIGHT(Tides!D167,6),4)),"")</f>
        <v>3.6</v>
      </c>
      <c r="J167" s="9">
        <f>IF(ISNUMBER(TIMEVALUE(LEFT(Tides!E167,5))),TIMEVALUE(LEFT(Tides!E167,5)),"")</f>
        <v>0.16250000000000001</v>
      </c>
      <c r="K167" s="10">
        <f>COUNTIF(Tides!E167, "*PM*")</f>
        <v>1</v>
      </c>
      <c r="L167" s="59">
        <f t="shared" si="83"/>
        <v>0.66249999999999998</v>
      </c>
      <c r="M167" s="51">
        <f>IF(ISNUMBER(VALUE(LEFT(RIGHT(Tides!E167,6),4))),VALUE(LEFT(RIGHT(Tides!E167,6),4)),"")</f>
        <v>1</v>
      </c>
      <c r="N167" s="9">
        <f>IF(ISNUMBER(TIMEVALUE(LEFT(Tides!F167,5))),TIMEVALUE(LEFT(Tides!F167,5)),"")</f>
        <v>0.43263888888888885</v>
      </c>
      <c r="O167" s="9"/>
      <c r="P167" s="10">
        <f>IF(ISNUMBER(VALUE(LEFT(RIGHT(Tides!F167,6),4))),VALUE(LEFT(RIGHT(Tides!F167,6),4)),"")</f>
        <v>3.6</v>
      </c>
      <c r="R167" s="50" t="str">
        <f t="shared" si="74"/>
        <v>Tue 31</v>
      </c>
      <c r="S167" s="38" t="str">
        <f t="shared" si="75"/>
        <v>No Restriction</v>
      </c>
      <c r="T167" s="38">
        <f t="shared" si="86"/>
        <v>0</v>
      </c>
      <c r="U167" s="38" t="str">
        <f t="shared" si="76"/>
        <v>1.5 hour</v>
      </c>
      <c r="V167" s="38">
        <f t="shared" si="78"/>
        <v>6.25E-2</v>
      </c>
      <c r="W167" s="38" t="str">
        <f>IF(ISTEXT(Tides!B167),Tides!B167,"")</f>
        <v/>
      </c>
      <c r="X167" s="38" t="str">
        <f>IF(ISTEXT(Tides!C167),Tides!C167,"")</f>
        <v>3:13 AM / 1.5 m</v>
      </c>
      <c r="Y167" s="38" t="str">
        <f>IF(ISTEXT(Tides!D167),Tides!D167,"")</f>
        <v>9:30 AM / 3.6 m</v>
      </c>
      <c r="Z167" s="38" t="str">
        <f>IF(ISTEXT(Tides!E167),Tides!E167,"")</f>
        <v>3:54 PM / 1.0 m</v>
      </c>
      <c r="AA167" s="38" t="str">
        <f>IF(ISTEXT(Tides!F167),Tides!F167,"")</f>
        <v>10:23 PM / 3.6 m</v>
      </c>
      <c r="AB167" s="65" t="str">
        <f t="shared" si="84"/>
        <v/>
      </c>
      <c r="AC167" s="66" t="str">
        <f t="shared" si="80"/>
        <v/>
      </c>
      <c r="AD167" s="65">
        <f t="shared" si="81"/>
        <v>0.6</v>
      </c>
      <c r="AE167" s="67">
        <f t="shared" si="82"/>
        <v>0.72499999999999998</v>
      </c>
      <c r="AF167" s="37">
        <f>Tides!H167</f>
        <v>0.18194444444444444</v>
      </c>
      <c r="AG167" s="37">
        <f>Tides!I167</f>
        <v>0.90972222222222221</v>
      </c>
    </row>
    <row r="168" spans="1:33" ht="19.95" customHeight="1" x14ac:dyDescent="0.25">
      <c r="A168" s="10"/>
      <c r="B168" s="10"/>
      <c r="C168" s="10"/>
      <c r="D168" s="10"/>
      <c r="E168" s="10"/>
      <c r="F168" s="10"/>
      <c r="G168" s="51"/>
      <c r="AF168" s="37"/>
      <c r="AG168" s="37"/>
    </row>
    <row r="169" spans="1:33" s="16" customFormat="1" ht="19.95" customHeight="1" thickBot="1" x14ac:dyDescent="0.3">
      <c r="A169" s="15">
        <f>Tides!A169</f>
        <v>42522</v>
      </c>
      <c r="B169" s="40" t="str">
        <f>IF(ISNUMBER(TIMEVALUE(LEFT(Tides!B168,5))),TIMEVALUE(LEFT(Tides!B168,5)),"")</f>
        <v/>
      </c>
      <c r="C169" s="41" t="str">
        <f>IF(ISNUMBER(VALUE(LEFT(RIGHT(Tides!B168,6),4))),VALUE(LEFT(RIGHT(Tides!B168,6),4)),"")</f>
        <v/>
      </c>
      <c r="D169" s="41"/>
      <c r="E169" s="41"/>
      <c r="F169" s="40" t="str">
        <f>IF(ISNUMBER(TIMEVALUE(LEFT(Tides!C168,5))),TIMEVALUE(LEFT(Tides!C168,5)),"")</f>
        <v/>
      </c>
      <c r="G169" s="56" t="str">
        <f>IF(ISNUMBER(VALUE(LEFT(RIGHT(Tides!C168,6),4))),VALUE(LEFT(RIGHT(Tides!C168,6),4)),"")</f>
        <v/>
      </c>
      <c r="H169" s="40" t="str">
        <f>IF(ISNUMBER(TIMEVALUE(LEFT(Tides!D168,5))),TIMEVALUE(LEFT(Tides!D168,5)),"")</f>
        <v/>
      </c>
      <c r="I169" s="41" t="str">
        <f>IF(ISNUMBER(VALUE(LEFT(RIGHT(Tides!D168,6),4))),VALUE(LEFT(RIGHT(Tides!D168,6),4)),"")</f>
        <v/>
      </c>
      <c r="J169" s="41"/>
      <c r="K169" s="41"/>
      <c r="L169" s="40" t="str">
        <f>IF(ISNUMBER(TIMEVALUE(LEFT(Tides!E168,5))),TIMEVALUE(LEFT(Tides!E168,5)),"")</f>
        <v/>
      </c>
      <c r="M169" s="56" t="str">
        <f>IF(ISNUMBER(VALUE(LEFT(RIGHT(Tides!E168,6),4))),VALUE(LEFT(RIGHT(Tides!E168,6),4)),"")</f>
        <v/>
      </c>
      <c r="N169" s="40" t="str">
        <f>IF(ISNUMBER(TIMEVALUE(LEFT(Tides!F168,5))),TIMEVALUE(LEFT(Tides!F168,5)),"")</f>
        <v/>
      </c>
      <c r="O169" s="40"/>
      <c r="P169" s="41" t="str">
        <f>IF(ISNUMBER(VALUE(LEFT(RIGHT(Tides!F168,6),4))),VALUE(LEFT(RIGHT(Tides!F168,6),4)),"")</f>
        <v/>
      </c>
      <c r="R169" s="62">
        <f>A169</f>
        <v>42522</v>
      </c>
      <c r="S169" s="62"/>
      <c r="T169" s="62"/>
      <c r="U169" s="62"/>
      <c r="V169" s="62"/>
      <c r="W169" s="62"/>
      <c r="X169" s="62"/>
      <c r="AB169" s="17"/>
      <c r="AC169" s="18"/>
      <c r="AD169" s="17"/>
      <c r="AE169" s="18"/>
      <c r="AF169" s="39"/>
      <c r="AG169" s="39"/>
    </row>
    <row r="170" spans="1:33" ht="39.6" x14ac:dyDescent="0.25">
      <c r="A170" s="2" t="s">
        <v>8</v>
      </c>
      <c r="B170" s="3" t="s">
        <v>2</v>
      </c>
      <c r="C170" s="4"/>
      <c r="D170" s="58" t="s">
        <v>3</v>
      </c>
      <c r="E170" s="58" t="s">
        <v>1622</v>
      </c>
      <c r="F170" s="3" t="s">
        <v>1621</v>
      </c>
      <c r="G170" s="53"/>
      <c r="H170" s="5" t="s">
        <v>2</v>
      </c>
      <c r="I170" s="6"/>
      <c r="J170" s="58" t="s">
        <v>3</v>
      </c>
      <c r="K170" s="58" t="s">
        <v>1622</v>
      </c>
      <c r="L170" s="3" t="s">
        <v>1621</v>
      </c>
      <c r="M170" s="57"/>
      <c r="N170" s="5" t="s">
        <v>2</v>
      </c>
      <c r="O170" s="5"/>
      <c r="P170" s="7"/>
      <c r="R170" s="30" t="s">
        <v>8</v>
      </c>
      <c r="S170" s="31" t="s">
        <v>9</v>
      </c>
      <c r="T170" s="31"/>
      <c r="U170" s="31" t="s">
        <v>10</v>
      </c>
      <c r="V170" s="31"/>
      <c r="W170" s="21" t="s">
        <v>2</v>
      </c>
      <c r="X170" s="21" t="s">
        <v>3</v>
      </c>
      <c r="Y170" s="21" t="s">
        <v>2</v>
      </c>
      <c r="Z170" s="21" t="s">
        <v>3</v>
      </c>
      <c r="AA170" s="21" t="s">
        <v>2</v>
      </c>
      <c r="AB170" s="32" t="s">
        <v>11</v>
      </c>
      <c r="AC170" s="33" t="s">
        <v>12</v>
      </c>
      <c r="AD170" s="32" t="s">
        <v>11</v>
      </c>
      <c r="AE170" s="34" t="s">
        <v>12</v>
      </c>
      <c r="AF170" s="35" t="s">
        <v>5</v>
      </c>
      <c r="AG170" s="35" t="s">
        <v>6</v>
      </c>
    </row>
    <row r="171" spans="1:33" ht="19.95" customHeight="1" x14ac:dyDescent="0.25">
      <c r="A171" s="8" t="str">
        <f>Tides!A171</f>
        <v>Wed 1</v>
      </c>
      <c r="B171" s="9" t="str">
        <f>IF(ISNUMBER(TIMEVALUE(LEFT(Tides!B171,5))),TIMEVALUE(LEFT(Tides!B171,5)),"")</f>
        <v/>
      </c>
      <c r="C171" s="10" t="str">
        <f>IF(ISNUMBER(VALUE(LEFT(RIGHT(Tides!B171,6),4))),VALUE(LEFT(RIGHT(Tides!B171,6),4)),"")</f>
        <v/>
      </c>
      <c r="D171" s="9">
        <f>IF(ISNUMBER(TIMEVALUE(LEFT(Tides!C171,5))),TIMEVALUE(LEFT(Tides!C171,5)),"")</f>
        <v>0.18402777777777779</v>
      </c>
      <c r="E171" s="10">
        <f>COUNTIF(Tides!C171, "*PM*")</f>
        <v>0</v>
      </c>
      <c r="F171" s="59">
        <f t="shared" ref="F171:F187" si="88">IF(E171&gt;0,D171+0.5, D171)</f>
        <v>0.18402777777777779</v>
      </c>
      <c r="G171" s="51">
        <f>IF(ISNUMBER(VALUE(LEFT(RIGHT(Tides!C171,6),4))),VALUE(LEFT(RIGHT(Tides!C171,6),4)),"")</f>
        <v>1.4</v>
      </c>
      <c r="H171" s="9">
        <f>IF(ISNUMBER(TIMEVALUE(LEFT(Tides!D171,5))),TIMEVALUE(LEFT(Tides!D171,5)),"")</f>
        <v>0.44166666666666665</v>
      </c>
      <c r="I171" s="10">
        <f>IF(ISNUMBER(VALUE(LEFT(RIGHT(Tides!D171,6),4))),VALUE(LEFT(RIGHT(Tides!D171,6),4)),"")</f>
        <v>3.8</v>
      </c>
      <c r="J171" s="9">
        <f>IF(ISNUMBER(TIMEVALUE(LEFT(Tides!E171,5))),TIMEVALUE(LEFT(Tides!E171,5)),"")</f>
        <v>0.20833333333333334</v>
      </c>
      <c r="K171" s="10">
        <f>COUNTIF(Tides!E171, "*PM*")</f>
        <v>1</v>
      </c>
      <c r="L171" s="59">
        <f t="shared" ref="L171:L178" si="89">IF(K171&gt;0,J171+0.5, J171)</f>
        <v>0.70833333333333337</v>
      </c>
      <c r="M171" s="51">
        <f>IF(ISNUMBER(VALUE(LEFT(RIGHT(Tides!E171,6),4))),VALUE(LEFT(RIGHT(Tides!E171,6),4)),"")</f>
        <v>0.9</v>
      </c>
      <c r="N171" s="9">
        <f>IF(ISNUMBER(TIMEVALUE(LEFT(Tides!F171,5))),TIMEVALUE(LEFT(Tides!F171,5)),"")</f>
        <v>0.47430555555555554</v>
      </c>
      <c r="O171" s="9"/>
      <c r="P171" s="10">
        <f>IF(ISNUMBER(VALUE(LEFT(RIGHT(Tides!F171,6),4))),VALUE(LEFT(RIGHT(Tides!F171,6),4)),"")</f>
        <v>3.8</v>
      </c>
      <c r="R171" s="36" t="str">
        <f t="shared" ref="R171:R200" si="90">A171</f>
        <v>Wed 1</v>
      </c>
      <c r="S171" s="22" t="str">
        <f t="shared" ref="S171:S200" si="91">IF(OR(G171&gt;1.3,ISNUMBER(G171)=FALSE),"No Restriction",IF(G171&gt;1.2,"1.0 hour",IF(G171&gt;0.5,"1.5 hour","2.0 hours")))</f>
        <v>No Restriction</v>
      </c>
      <c r="T171" s="22">
        <f>IF(OR(G171&gt;1.3,ISNUMBER(G171)=FALSE),0,IF(G171&gt;1.2,0.0416666666666667,IF(G171&gt;0.5,0.0625,0.0833333333333333)))</f>
        <v>0</v>
      </c>
      <c r="U171" s="22" t="str">
        <f t="shared" ref="U171:U200" si="92">IF(OR(M171&gt;1.3,ISNUMBER(M171)=FALSE),"No Restriction",IF(M171&gt;1.2,"1.0 hour",IF(M171&gt;0.5,"1.5 hour","2.0 hours")))</f>
        <v>1.5 hour</v>
      </c>
      <c r="V171" s="22">
        <f>IF(OR(M171&gt;1.3,ISNUMBER(M171)=FALSE),0,IF(M171&gt;1.2,0.0416666666666667,IF(M171&gt;0.5,0.0625,0.0833333333333333)))</f>
        <v>6.25E-2</v>
      </c>
      <c r="W171" s="22" t="str">
        <f>IF(ISTEXT(Tides!B171),Tides!B171,"")</f>
        <v/>
      </c>
      <c r="X171" s="22" t="str">
        <f>IF(ISTEXT(Tides!C171),Tides!C171,"")</f>
        <v>4:25 AM / 1.4 m</v>
      </c>
      <c r="Y171" s="22" t="str">
        <f>IF(ISTEXT(Tides!D171),Tides!D171,"")</f>
        <v>10:36 AM / 3.8 m</v>
      </c>
      <c r="Z171" s="22" t="str">
        <f>IF(ISTEXT(Tides!E171),Tides!E171,"")</f>
        <v>5:00 PM / 0.9 m</v>
      </c>
      <c r="AA171" s="22" t="str">
        <f>IF(ISTEXT(Tides!F171),Tides!F171,"")</f>
        <v>11:23 PM / 3.8 m</v>
      </c>
      <c r="AB171" s="60" t="str">
        <f>IF(T171&gt;0,F171-T171,"")</f>
        <v/>
      </c>
      <c r="AC171" s="61" t="str">
        <f>IF(T171&gt;0,F171+T171,"")</f>
        <v/>
      </c>
      <c r="AD171" s="60">
        <f>IF(V171&gt;0,L171-V171,"")</f>
        <v>0.64583333333333337</v>
      </c>
      <c r="AE171" s="64">
        <f>IF(V171&gt;0,L171+V171,"")</f>
        <v>0.77083333333333337</v>
      </c>
      <c r="AF171" s="37">
        <f>Tides!H171</f>
        <v>0.18124999999999999</v>
      </c>
      <c r="AG171" s="37">
        <f>Tides!I171</f>
        <v>0.91041666666666676</v>
      </c>
    </row>
    <row r="172" spans="1:33" ht="19.95" customHeight="1" x14ac:dyDescent="0.25">
      <c r="A172" s="8" t="str">
        <f>Tides!A172</f>
        <v>Thu 2</v>
      </c>
      <c r="B172" s="9" t="str">
        <f>IF(ISNUMBER(TIMEVALUE(LEFT(Tides!B172,5))),TIMEVALUE(LEFT(Tides!B172,5)),"")</f>
        <v/>
      </c>
      <c r="C172" s="10" t="str">
        <f>IF(ISNUMBER(VALUE(LEFT(RIGHT(Tides!B172,6),4))),VALUE(LEFT(RIGHT(Tides!B172,6),4)),"")</f>
        <v/>
      </c>
      <c r="D172" s="9">
        <f>IF(ISNUMBER(TIMEVALUE(LEFT(Tides!C172,5))),TIMEVALUE(LEFT(Tides!C172,5)),"")</f>
        <v>0.22777777777777777</v>
      </c>
      <c r="E172" s="10">
        <f>COUNTIF(Tides!C172, "*PM*")</f>
        <v>0</v>
      </c>
      <c r="F172" s="59">
        <f t="shared" si="88"/>
        <v>0.22777777777777777</v>
      </c>
      <c r="G172" s="51">
        <f>IF(ISNUMBER(VALUE(LEFT(RIGHT(Tides!C172,6),4))),VALUE(LEFT(RIGHT(Tides!C172,6),4)),"")</f>
        <v>1.1000000000000001</v>
      </c>
      <c r="H172" s="9">
        <f>IF(ISNUMBER(TIMEVALUE(LEFT(Tides!D172,5))),TIMEVALUE(LEFT(Tides!D172,5)),"")</f>
        <v>0.48472222222222222</v>
      </c>
      <c r="I172" s="10">
        <f>IF(ISNUMBER(VALUE(LEFT(RIGHT(Tides!D172,6),4))),VALUE(LEFT(RIGHT(Tides!D172,6),4)),"")</f>
        <v>4</v>
      </c>
      <c r="J172" s="9">
        <f>IF(ISNUMBER(TIMEVALUE(LEFT(Tides!E172,5))),TIMEVALUE(LEFT(Tides!E172,5)),"")</f>
        <v>0.24791666666666667</v>
      </c>
      <c r="K172" s="10">
        <f>COUNTIF(Tides!E172, "*PM*")</f>
        <v>1</v>
      </c>
      <c r="L172" s="59">
        <f t="shared" si="89"/>
        <v>0.74791666666666667</v>
      </c>
      <c r="M172" s="51">
        <f>IF(ISNUMBER(VALUE(LEFT(RIGHT(Tides!E172,6),4))),VALUE(LEFT(RIGHT(Tides!E172,6),4)),"")</f>
        <v>0.7</v>
      </c>
      <c r="N172" s="9" t="str">
        <f>IF(ISNUMBER(TIMEVALUE(LEFT(Tides!F172,5))),TIMEVALUE(LEFT(Tides!F172,5)),"")</f>
        <v/>
      </c>
      <c r="O172" s="9"/>
      <c r="P172" s="10" t="str">
        <f>IF(ISNUMBER(VALUE(LEFT(RIGHT(Tides!F172,6),4))),VALUE(LEFT(RIGHT(Tides!F172,6),4)),"")</f>
        <v/>
      </c>
      <c r="R172" s="36" t="str">
        <f t="shared" si="90"/>
        <v>Thu 2</v>
      </c>
      <c r="S172" s="22" t="str">
        <f t="shared" si="91"/>
        <v>1.5 hour</v>
      </c>
      <c r="T172" s="22">
        <f t="shared" ref="T172:T189" si="93">IF(OR(G172&gt;1.3,ISNUMBER(G172)=FALSE),0,IF(G172&gt;1.2,0.0416666666666667,IF(G172&gt;0.5,0.0625,0.0833333333333333)))</f>
        <v>6.25E-2</v>
      </c>
      <c r="U172" s="22" t="str">
        <f t="shared" si="92"/>
        <v>1.5 hour</v>
      </c>
      <c r="V172" s="22">
        <f t="shared" ref="V172:V200" si="94">IF(OR(M172&gt;1.3,ISNUMBER(M172)=FALSE),0,IF(M172&gt;1.2,0.0416666666666667,IF(M172&gt;0.5,0.0625,0.0833333333333333)))</f>
        <v>6.25E-2</v>
      </c>
      <c r="W172" s="22" t="str">
        <f>IF(ISTEXT(Tides!B172),Tides!B172,"")</f>
        <v/>
      </c>
      <c r="X172" s="22" t="str">
        <f>IF(ISTEXT(Tides!C172),Tides!C172,"")</f>
        <v>5:28 AM / 1.1 m</v>
      </c>
      <c r="Y172" s="22" t="str">
        <f>IF(ISTEXT(Tides!D172),Tides!D172,"")</f>
        <v>11:38 AM / 4.0 m</v>
      </c>
      <c r="Z172" s="22" t="str">
        <f>IF(ISTEXT(Tides!E172),Tides!E172,"")</f>
        <v>5:57 PM / 0.7 m</v>
      </c>
      <c r="AA172" s="22" t="str">
        <f>IF(ISTEXT(Tides!F172),Tides!F172,"")</f>
        <v/>
      </c>
      <c r="AB172" s="60">
        <f t="shared" ref="AB172:AB180" si="95">IF(T172&gt;0,F172-T172,"")</f>
        <v>0.16527777777777777</v>
      </c>
      <c r="AC172" s="61">
        <f t="shared" ref="AC172:AC200" si="96">IF(T172&gt;0,F172+T172,"")</f>
        <v>0.29027777777777775</v>
      </c>
      <c r="AD172" s="60">
        <f t="shared" ref="AD172:AD200" si="97">IF(V172&gt;0,L172-V172,"")</f>
        <v>0.68541666666666667</v>
      </c>
      <c r="AE172" s="64">
        <f t="shared" ref="AE172:AE200" si="98">IF(V172&gt;0,L172+V172,"")</f>
        <v>0.81041666666666667</v>
      </c>
      <c r="AF172" s="37">
        <f>Tides!H172</f>
        <v>0.18055555555555555</v>
      </c>
      <c r="AG172" s="37">
        <f>Tides!I172</f>
        <v>0.91180555555555554</v>
      </c>
    </row>
    <row r="173" spans="1:33" ht="19.95" customHeight="1" x14ac:dyDescent="0.25">
      <c r="A173" s="8" t="str">
        <f>Tides!A173</f>
        <v>Fri 3</v>
      </c>
      <c r="B173" s="9">
        <f>IF(ISNUMBER(TIMEVALUE(LEFT(Tides!B173,5))),TIMEVALUE(LEFT(Tides!B173,5)),"")</f>
        <v>0.51250000000000007</v>
      </c>
      <c r="C173" s="10">
        <f>IF(ISNUMBER(VALUE(LEFT(RIGHT(Tides!B173,6),4))),VALUE(LEFT(RIGHT(Tides!B173,6),4)),"")</f>
        <v>4</v>
      </c>
      <c r="D173" s="9">
        <f>IF(ISNUMBER(TIMEVALUE(LEFT(Tides!C173,5))),TIMEVALUE(LEFT(Tides!C173,5)),"")</f>
        <v>0.26597222222222222</v>
      </c>
      <c r="E173" s="10">
        <f>COUNTIF(Tides!C173, "*PM*")</f>
        <v>0</v>
      </c>
      <c r="F173" s="59">
        <f t="shared" si="88"/>
        <v>0.26597222222222222</v>
      </c>
      <c r="G173" s="51">
        <f>IF(ISNUMBER(VALUE(LEFT(RIGHT(Tides!C173,6),4))),VALUE(LEFT(RIGHT(Tides!C173,6),4)),"")</f>
        <v>0.8</v>
      </c>
      <c r="H173" s="9">
        <f>IF(ISNUMBER(TIMEVALUE(LEFT(Tides!D173,5))),TIMEVALUE(LEFT(Tides!D173,5)),"")</f>
        <v>0.52361111111111114</v>
      </c>
      <c r="I173" s="10">
        <f>IF(ISNUMBER(VALUE(LEFT(RIGHT(Tides!D173,6),4))),VALUE(LEFT(RIGHT(Tides!D173,6),4)),"")</f>
        <v>4.2</v>
      </c>
      <c r="J173" s="9">
        <f>IF(ISNUMBER(TIMEVALUE(LEFT(Tides!E173,5))),TIMEVALUE(LEFT(Tides!E173,5)),"")</f>
        <v>0.28333333333333333</v>
      </c>
      <c r="K173" s="10">
        <f>COUNTIF(Tides!E173, "*PM*")</f>
        <v>1</v>
      </c>
      <c r="L173" s="59">
        <f t="shared" si="89"/>
        <v>0.78333333333333333</v>
      </c>
      <c r="M173" s="51">
        <f>IF(ISNUMBER(VALUE(LEFT(RIGHT(Tides!E173,6),4))),VALUE(LEFT(RIGHT(Tides!E173,6),4)),"")</f>
        <v>0.5</v>
      </c>
      <c r="N173" s="9" t="str">
        <f>IF(ISNUMBER(TIMEVALUE(LEFT(Tides!F173,5))),TIMEVALUE(LEFT(Tides!F173,5)),"")</f>
        <v/>
      </c>
      <c r="O173" s="9"/>
      <c r="P173" s="10" t="str">
        <f>IF(ISNUMBER(VALUE(LEFT(RIGHT(Tides!F173,6),4))),VALUE(LEFT(RIGHT(Tides!F173,6),4)),"")</f>
        <v/>
      </c>
      <c r="R173" s="36" t="str">
        <f t="shared" si="90"/>
        <v>Fri 3</v>
      </c>
      <c r="S173" s="22" t="str">
        <f t="shared" si="91"/>
        <v>1.5 hour</v>
      </c>
      <c r="T173" s="22">
        <f t="shared" si="93"/>
        <v>6.25E-2</v>
      </c>
      <c r="U173" s="22" t="str">
        <f t="shared" si="92"/>
        <v>2.0 hours</v>
      </c>
      <c r="V173" s="22">
        <f t="shared" si="94"/>
        <v>8.3333333333333301E-2</v>
      </c>
      <c r="W173" s="22" t="str">
        <f>IF(ISTEXT(Tides!B173),Tides!B173,"")</f>
        <v>12:18 AM / 4.0 m</v>
      </c>
      <c r="X173" s="22" t="str">
        <f>IF(ISTEXT(Tides!C173),Tides!C173,"")</f>
        <v>6:23 AM / 0.8 m</v>
      </c>
      <c r="Y173" s="22" t="str">
        <f>IF(ISTEXT(Tides!D173),Tides!D173,"")</f>
        <v>12:34 PM / 4.2 m</v>
      </c>
      <c r="Z173" s="22" t="str">
        <f>IF(ISTEXT(Tides!E173),Tides!E173,"")</f>
        <v>6:48 PM / 0.5 m</v>
      </c>
      <c r="AA173" s="22" t="str">
        <f>IF(ISTEXT(Tides!F173),Tides!F173,"")</f>
        <v/>
      </c>
      <c r="AB173" s="60">
        <f t="shared" si="95"/>
        <v>0.20347222222222222</v>
      </c>
      <c r="AC173" s="61">
        <f t="shared" si="96"/>
        <v>0.32847222222222222</v>
      </c>
      <c r="AD173" s="60">
        <f t="shared" si="97"/>
        <v>0.70000000000000007</v>
      </c>
      <c r="AE173" s="64">
        <f t="shared" si="98"/>
        <v>0.86666666666666659</v>
      </c>
      <c r="AF173" s="37">
        <f>Tides!H173</f>
        <v>0.17986111111111111</v>
      </c>
      <c r="AG173" s="37">
        <f>Tides!I173</f>
        <v>0.91249999999999998</v>
      </c>
    </row>
    <row r="174" spans="1:33" ht="19.95" customHeight="1" x14ac:dyDescent="0.25">
      <c r="A174" s="8" t="str">
        <f>Tides!A174</f>
        <v>Sat 4</v>
      </c>
      <c r="B174" s="9">
        <f>IF(ISNUMBER(TIMEVALUE(LEFT(Tides!B174,5))),TIMEVALUE(LEFT(Tides!B174,5)),"")</f>
        <v>4.7222222222222221E-2</v>
      </c>
      <c r="C174" s="10">
        <f>IF(ISNUMBER(VALUE(LEFT(RIGHT(Tides!B174,6),4))),VALUE(LEFT(RIGHT(Tides!B174,6),4)),"")</f>
        <v>4.2</v>
      </c>
      <c r="D174" s="9">
        <f>IF(ISNUMBER(TIMEVALUE(LEFT(Tides!C174,5))),TIMEVALUE(LEFT(Tides!C174,5)),"")</f>
        <v>0.30069444444444443</v>
      </c>
      <c r="E174" s="10">
        <f>COUNTIF(Tides!C174, "*PM*")</f>
        <v>0</v>
      </c>
      <c r="F174" s="59">
        <f t="shared" si="88"/>
        <v>0.30069444444444443</v>
      </c>
      <c r="G174" s="51">
        <f>IF(ISNUMBER(VALUE(LEFT(RIGHT(Tides!C174,6),4))),VALUE(LEFT(RIGHT(Tides!C174,6),4)),"")</f>
        <v>0.6</v>
      </c>
      <c r="H174" s="9">
        <f>IF(ISNUMBER(TIMEVALUE(LEFT(Tides!D174,5))),TIMEVALUE(LEFT(Tides!D174,5)),"")</f>
        <v>6.1111111111111116E-2</v>
      </c>
      <c r="I174" s="10">
        <f>IF(ISNUMBER(VALUE(LEFT(RIGHT(Tides!D174,6),4))),VALUE(LEFT(RIGHT(Tides!D174,6),4)),"")</f>
        <v>4.3</v>
      </c>
      <c r="J174" s="9">
        <f>IF(ISNUMBER(TIMEVALUE(LEFT(Tides!E174,5))),TIMEVALUE(LEFT(Tides!E174,5)),"")</f>
        <v>0.31666666666666665</v>
      </c>
      <c r="K174" s="10">
        <f>COUNTIF(Tides!E174, "*PM*")</f>
        <v>1</v>
      </c>
      <c r="L174" s="59">
        <f t="shared" si="89"/>
        <v>0.81666666666666665</v>
      </c>
      <c r="M174" s="51">
        <f>IF(ISNUMBER(VALUE(LEFT(RIGHT(Tides!E174,6),4))),VALUE(LEFT(RIGHT(Tides!E174,6),4)),"")</f>
        <v>0.4</v>
      </c>
      <c r="N174" s="9" t="str">
        <f>IF(ISNUMBER(TIMEVALUE(LEFT(Tides!F174,5))),TIMEVALUE(LEFT(Tides!F174,5)),"")</f>
        <v/>
      </c>
      <c r="O174" s="9"/>
      <c r="P174" s="10" t="str">
        <f>IF(ISNUMBER(VALUE(LEFT(RIGHT(Tides!F174,6),4))),VALUE(LEFT(RIGHT(Tides!F174,6),4)),"")</f>
        <v/>
      </c>
      <c r="R174" s="36" t="str">
        <f t="shared" si="90"/>
        <v>Sat 4</v>
      </c>
      <c r="S174" s="22" t="str">
        <f t="shared" si="91"/>
        <v>1.5 hour</v>
      </c>
      <c r="T174" s="22">
        <f t="shared" si="93"/>
        <v>6.25E-2</v>
      </c>
      <c r="U174" s="22" t="str">
        <f t="shared" si="92"/>
        <v>2.0 hours</v>
      </c>
      <c r="V174" s="22">
        <f t="shared" si="94"/>
        <v>8.3333333333333301E-2</v>
      </c>
      <c r="W174" s="22" t="str">
        <f>IF(ISTEXT(Tides!B174),Tides!B174,"")</f>
        <v>1:08 AM / 4.2 m</v>
      </c>
      <c r="X174" s="22" t="str">
        <f>IF(ISTEXT(Tides!C174),Tides!C174,"")</f>
        <v>7:13 AM / 0.6 m</v>
      </c>
      <c r="Y174" s="22" t="str">
        <f>IF(ISTEXT(Tides!D174),Tides!D174,"")</f>
        <v>1:28 PM / 4.3 m</v>
      </c>
      <c r="Z174" s="22" t="str">
        <f>IF(ISTEXT(Tides!E174),Tides!E174,"")</f>
        <v>7:36 PM / 0.4 m</v>
      </c>
      <c r="AA174" s="22" t="str">
        <f>IF(ISTEXT(Tides!F174),Tides!F174,"")</f>
        <v/>
      </c>
      <c r="AB174" s="60">
        <f t="shared" si="95"/>
        <v>0.23819444444444443</v>
      </c>
      <c r="AC174" s="61">
        <f t="shared" si="96"/>
        <v>0.36319444444444443</v>
      </c>
      <c r="AD174" s="60">
        <f t="shared" si="97"/>
        <v>0.73333333333333339</v>
      </c>
      <c r="AE174" s="64">
        <f t="shared" si="98"/>
        <v>0.89999999999999991</v>
      </c>
      <c r="AF174" s="37">
        <f>Tides!H174</f>
        <v>0.17916666666666667</v>
      </c>
      <c r="AG174" s="37">
        <f>Tides!I174</f>
        <v>0.91319444444444453</v>
      </c>
    </row>
    <row r="175" spans="1:33" ht="19.95" customHeight="1" x14ac:dyDescent="0.25">
      <c r="A175" s="8" t="str">
        <f>Tides!A175</f>
        <v>Sun 5</v>
      </c>
      <c r="B175" s="9">
        <f>IF(ISNUMBER(TIMEVALUE(LEFT(Tides!B175,5))),TIMEVALUE(LEFT(Tides!B175,5)),"")</f>
        <v>8.0555555555555561E-2</v>
      </c>
      <c r="C175" s="10">
        <f>IF(ISNUMBER(VALUE(LEFT(RIGHT(Tides!B175,6),4))),VALUE(LEFT(RIGHT(Tides!B175,6),4)),"")</f>
        <v>4.4000000000000004</v>
      </c>
      <c r="D175" s="9">
        <f>IF(ISNUMBER(TIMEVALUE(LEFT(Tides!C175,5))),TIMEVALUE(LEFT(Tides!C175,5)),"")</f>
        <v>0.33333333333333331</v>
      </c>
      <c r="E175" s="10">
        <f>COUNTIF(Tides!C175, "*PM*")</f>
        <v>0</v>
      </c>
      <c r="F175" s="59">
        <f t="shared" si="88"/>
        <v>0.33333333333333331</v>
      </c>
      <c r="G175" s="51">
        <f>IF(ISNUMBER(VALUE(LEFT(RIGHT(Tides!C175,6),4))),VALUE(LEFT(RIGHT(Tides!C175,6),4)),"")</f>
        <v>0.4</v>
      </c>
      <c r="H175" s="9">
        <f>IF(ISNUMBER(TIMEVALUE(LEFT(Tides!D175,5))),TIMEVALUE(LEFT(Tides!D175,5)),"")</f>
        <v>9.6527777777777768E-2</v>
      </c>
      <c r="I175" s="10">
        <f>IF(ISNUMBER(VALUE(LEFT(RIGHT(Tides!D175,6),4))),VALUE(LEFT(RIGHT(Tides!D175,6),4)),"")</f>
        <v>4.4000000000000004</v>
      </c>
      <c r="J175" s="9">
        <f>IF(ISNUMBER(TIMEVALUE(LEFT(Tides!E175,5))),TIMEVALUE(LEFT(Tides!E175,5)),"")</f>
        <v>0.34861111111111115</v>
      </c>
      <c r="K175" s="10">
        <f>COUNTIF(Tides!E175, "*PM*")</f>
        <v>1</v>
      </c>
      <c r="L175" s="59">
        <f t="shared" si="89"/>
        <v>0.8486111111111112</v>
      </c>
      <c r="M175" s="51">
        <f>IF(ISNUMBER(VALUE(LEFT(RIGHT(Tides!E175,6),4))),VALUE(LEFT(RIGHT(Tides!E175,6),4)),"")</f>
        <v>0.4</v>
      </c>
      <c r="N175" s="9" t="str">
        <f>IF(ISNUMBER(TIMEVALUE(LEFT(Tides!F175,5))),TIMEVALUE(LEFT(Tides!F175,5)),"")</f>
        <v/>
      </c>
      <c r="O175" s="9"/>
      <c r="P175" s="10" t="str">
        <f>IF(ISNUMBER(VALUE(LEFT(RIGHT(Tides!F175,6),4))),VALUE(LEFT(RIGHT(Tides!F175,6),4)),"")</f>
        <v/>
      </c>
      <c r="R175" s="36" t="str">
        <f t="shared" si="90"/>
        <v>Sun 5</v>
      </c>
      <c r="S175" s="22" t="str">
        <f t="shared" si="91"/>
        <v>2.0 hours</v>
      </c>
      <c r="T175" s="22">
        <f t="shared" si="93"/>
        <v>8.3333333333333301E-2</v>
      </c>
      <c r="U175" s="22" t="str">
        <f t="shared" si="92"/>
        <v>2.0 hours</v>
      </c>
      <c r="V175" s="22">
        <f t="shared" si="94"/>
        <v>8.3333333333333301E-2</v>
      </c>
      <c r="W175" s="22" t="str">
        <f>IF(ISTEXT(Tides!B175),Tides!B175,"")</f>
        <v>1:56 AM / 4.4 m</v>
      </c>
      <c r="X175" s="22" t="str">
        <f>IF(ISTEXT(Tides!C175),Tides!C175,"")</f>
        <v>8:00 AM / 0.4 m</v>
      </c>
      <c r="Y175" s="22" t="str">
        <f>IF(ISTEXT(Tides!D175),Tides!D175,"")</f>
        <v>2:19 PM / 4.4 m</v>
      </c>
      <c r="Z175" s="22" t="str">
        <f>IF(ISTEXT(Tides!E175),Tides!E175,"")</f>
        <v>8:22 PM / 0.4 m</v>
      </c>
      <c r="AA175" s="22" t="str">
        <f>IF(ISTEXT(Tides!F175),Tides!F175,"")</f>
        <v/>
      </c>
      <c r="AB175" s="60">
        <f t="shared" si="95"/>
        <v>0.25</v>
      </c>
      <c r="AC175" s="61">
        <f t="shared" si="96"/>
        <v>0.41666666666666663</v>
      </c>
      <c r="AD175" s="60">
        <f t="shared" si="97"/>
        <v>0.76527777777777795</v>
      </c>
      <c r="AE175" s="64">
        <f t="shared" si="98"/>
        <v>0.93194444444444446</v>
      </c>
      <c r="AF175" s="37">
        <f>Tides!H175</f>
        <v>0.17847222222222223</v>
      </c>
      <c r="AG175" s="37">
        <f>Tides!I175</f>
        <v>0.91388888888888886</v>
      </c>
    </row>
    <row r="176" spans="1:33" ht="19.95" customHeight="1" x14ac:dyDescent="0.25">
      <c r="A176" s="8" t="str">
        <f>Tides!A176</f>
        <v>Mon 6</v>
      </c>
      <c r="B176" s="9">
        <f>IF(ISNUMBER(TIMEVALUE(LEFT(Tides!B176,5))),TIMEVALUE(LEFT(Tides!B176,5)),"")</f>
        <v>0.1125</v>
      </c>
      <c r="C176" s="10">
        <f>IF(ISNUMBER(VALUE(LEFT(RIGHT(Tides!B176,6),4))),VALUE(LEFT(RIGHT(Tides!B176,6),4)),"")</f>
        <v>4.4000000000000004</v>
      </c>
      <c r="D176" s="9">
        <f>IF(ISNUMBER(TIMEVALUE(LEFT(Tides!C176,5))),TIMEVALUE(LEFT(Tides!C176,5)),"")</f>
        <v>0.3659722222222222</v>
      </c>
      <c r="E176" s="10">
        <f>COUNTIF(Tides!C176, "*PM*")</f>
        <v>0</v>
      </c>
      <c r="F176" s="59">
        <f t="shared" si="88"/>
        <v>0.3659722222222222</v>
      </c>
      <c r="G176" s="51">
        <f>IF(ISNUMBER(VALUE(LEFT(RIGHT(Tides!C176,6),4))),VALUE(LEFT(RIGHT(Tides!C176,6),4)),"")</f>
        <v>0.3</v>
      </c>
      <c r="H176" s="9">
        <f>IF(ISNUMBER(TIMEVALUE(LEFT(Tides!D176,5))),TIMEVALUE(LEFT(Tides!D176,5)),"")</f>
        <v>0.13125000000000001</v>
      </c>
      <c r="I176" s="10">
        <f>IF(ISNUMBER(VALUE(LEFT(RIGHT(Tides!D176,6),4))),VALUE(LEFT(RIGHT(Tides!D176,6),4)),"")</f>
        <v>4.3</v>
      </c>
      <c r="J176" s="9">
        <f>IF(ISNUMBER(TIMEVALUE(LEFT(Tides!E176,5))),TIMEVALUE(LEFT(Tides!E176,5)),"")</f>
        <v>0.37986111111111115</v>
      </c>
      <c r="K176" s="10">
        <f>COUNTIF(Tides!E176, "*PM*")</f>
        <v>1</v>
      </c>
      <c r="L176" s="59">
        <f t="shared" si="89"/>
        <v>0.8798611111111112</v>
      </c>
      <c r="M176" s="51">
        <f>IF(ISNUMBER(VALUE(LEFT(RIGHT(Tides!E176,6),4))),VALUE(LEFT(RIGHT(Tides!E176,6),4)),"")</f>
        <v>0.5</v>
      </c>
      <c r="N176" s="9" t="str">
        <f>IF(ISNUMBER(TIMEVALUE(LEFT(Tides!F176,5))),TIMEVALUE(LEFT(Tides!F176,5)),"")</f>
        <v/>
      </c>
      <c r="O176" s="9"/>
      <c r="P176" s="10" t="str">
        <f>IF(ISNUMBER(VALUE(LEFT(RIGHT(Tides!F176,6),4))),VALUE(LEFT(RIGHT(Tides!F176,6),4)),"")</f>
        <v/>
      </c>
      <c r="R176" s="36" t="str">
        <f t="shared" si="90"/>
        <v>Mon 6</v>
      </c>
      <c r="S176" s="22" t="str">
        <f t="shared" si="91"/>
        <v>2.0 hours</v>
      </c>
      <c r="T176" s="22">
        <f t="shared" si="93"/>
        <v>8.3333333333333301E-2</v>
      </c>
      <c r="U176" s="22" t="str">
        <f t="shared" si="92"/>
        <v>2.0 hours</v>
      </c>
      <c r="V176" s="22">
        <f t="shared" si="94"/>
        <v>8.3333333333333301E-2</v>
      </c>
      <c r="W176" s="22" t="str">
        <f>IF(ISTEXT(Tides!B176),Tides!B176,"")</f>
        <v>2:42 AM / 4.4 m</v>
      </c>
      <c r="X176" s="22" t="str">
        <f>IF(ISTEXT(Tides!C176),Tides!C176,"")</f>
        <v>8:47 AM / 0.3 m</v>
      </c>
      <c r="Y176" s="22" t="str">
        <f>IF(ISTEXT(Tides!D176),Tides!D176,"")</f>
        <v>3:09 PM / 4.3 m</v>
      </c>
      <c r="Z176" s="22" t="str">
        <f>IF(ISTEXT(Tides!E176),Tides!E176,"")</f>
        <v>9:07 PM / 0.5 m</v>
      </c>
      <c r="AA176" s="22" t="str">
        <f>IF(ISTEXT(Tides!F176),Tides!F176,"")</f>
        <v/>
      </c>
      <c r="AB176" s="60">
        <f t="shared" si="95"/>
        <v>0.28263888888888888</v>
      </c>
      <c r="AC176" s="61">
        <f t="shared" si="96"/>
        <v>0.44930555555555551</v>
      </c>
      <c r="AD176" s="60">
        <f t="shared" si="97"/>
        <v>0.79652777777777795</v>
      </c>
      <c r="AE176" s="64">
        <f t="shared" si="98"/>
        <v>0.96319444444444446</v>
      </c>
      <c r="AF176" s="37">
        <f>Tides!H176</f>
        <v>0.17777777777777778</v>
      </c>
      <c r="AG176" s="37">
        <f>Tides!I176</f>
        <v>0.91527777777777775</v>
      </c>
    </row>
    <row r="177" spans="1:33" ht="19.95" customHeight="1" x14ac:dyDescent="0.25">
      <c r="A177" s="8" t="str">
        <f>Tides!A177</f>
        <v>Tue 7</v>
      </c>
      <c r="B177" s="9">
        <f>IF(ISNUMBER(TIMEVALUE(LEFT(Tides!B177,5))),TIMEVALUE(LEFT(Tides!B177,5)),"")</f>
        <v>0.14375000000000002</v>
      </c>
      <c r="C177" s="10">
        <f>IF(ISNUMBER(VALUE(LEFT(RIGHT(Tides!B177,6),4))),VALUE(LEFT(RIGHT(Tides!B177,6),4)),"")</f>
        <v>4.4000000000000004</v>
      </c>
      <c r="D177" s="9">
        <f>IF(ISNUMBER(TIMEVALUE(LEFT(Tides!C177,5))),TIMEVALUE(LEFT(Tides!C177,5)),"")</f>
        <v>0.3972222222222222</v>
      </c>
      <c r="E177" s="10">
        <f>COUNTIF(Tides!C177, "*PM*")</f>
        <v>0</v>
      </c>
      <c r="F177" s="59">
        <f t="shared" si="88"/>
        <v>0.3972222222222222</v>
      </c>
      <c r="G177" s="51">
        <f>IF(ISNUMBER(VALUE(LEFT(RIGHT(Tides!C177,6),4))),VALUE(LEFT(RIGHT(Tides!C177,6),4)),"")</f>
        <v>0.4</v>
      </c>
      <c r="H177" s="9">
        <f>IF(ISNUMBER(TIMEVALUE(LEFT(Tides!D177,5))),TIMEVALUE(LEFT(Tides!D177,5)),"")</f>
        <v>0.16527777777777777</v>
      </c>
      <c r="I177" s="10">
        <f>IF(ISNUMBER(VALUE(LEFT(RIGHT(Tides!D177,6),4))),VALUE(LEFT(RIGHT(Tides!D177,6),4)),"")</f>
        <v>4.2</v>
      </c>
      <c r="J177" s="9">
        <f>IF(ISNUMBER(TIMEVALUE(LEFT(Tides!E177,5))),TIMEVALUE(LEFT(Tides!E177,5)),"")</f>
        <v>0.41041666666666665</v>
      </c>
      <c r="K177" s="10">
        <f>COUNTIF(Tides!E177, "*PM*")</f>
        <v>1</v>
      </c>
      <c r="L177" s="59">
        <f t="shared" si="89"/>
        <v>0.91041666666666665</v>
      </c>
      <c r="M177" s="51">
        <f>IF(ISNUMBER(VALUE(LEFT(RIGHT(Tides!E177,6),4))),VALUE(LEFT(RIGHT(Tides!E177,6),4)),"")</f>
        <v>0.7</v>
      </c>
      <c r="N177" s="9" t="str">
        <f>IF(ISNUMBER(TIMEVALUE(LEFT(Tides!F177,5))),TIMEVALUE(LEFT(Tides!F177,5)),"")</f>
        <v/>
      </c>
      <c r="O177" s="9"/>
      <c r="P177" s="10" t="str">
        <f>IF(ISNUMBER(VALUE(LEFT(RIGHT(Tides!F177,6),4))),VALUE(LEFT(RIGHT(Tides!F177,6),4)),"")</f>
        <v/>
      </c>
      <c r="R177" s="36" t="str">
        <f t="shared" si="90"/>
        <v>Tue 7</v>
      </c>
      <c r="S177" s="22" t="str">
        <f t="shared" si="91"/>
        <v>2.0 hours</v>
      </c>
      <c r="T177" s="22">
        <f t="shared" si="93"/>
        <v>8.3333333333333301E-2</v>
      </c>
      <c r="U177" s="22" t="str">
        <f t="shared" si="92"/>
        <v>1.5 hour</v>
      </c>
      <c r="V177" s="22">
        <f t="shared" si="94"/>
        <v>6.25E-2</v>
      </c>
      <c r="W177" s="22" t="str">
        <f>IF(ISTEXT(Tides!B177),Tides!B177,"")</f>
        <v>3:27 AM / 4.4 m</v>
      </c>
      <c r="X177" s="22" t="str">
        <f>IF(ISTEXT(Tides!C177),Tides!C177,"")</f>
        <v>9:32 AM / 0.4 m</v>
      </c>
      <c r="Y177" s="22" t="str">
        <f>IF(ISTEXT(Tides!D177),Tides!D177,"")</f>
        <v>3:58 PM / 4.2 m</v>
      </c>
      <c r="Z177" s="22" t="str">
        <f>IF(ISTEXT(Tides!E177),Tides!E177,"")</f>
        <v>9:51 PM / 0.7 m</v>
      </c>
      <c r="AA177" s="22" t="str">
        <f>IF(ISTEXT(Tides!F177),Tides!F177,"")</f>
        <v/>
      </c>
      <c r="AB177" s="60">
        <f t="shared" si="95"/>
        <v>0.31388888888888888</v>
      </c>
      <c r="AC177" s="61">
        <f t="shared" si="96"/>
        <v>0.48055555555555551</v>
      </c>
      <c r="AD177" s="60">
        <f t="shared" si="97"/>
        <v>0.84791666666666665</v>
      </c>
      <c r="AE177" s="64">
        <f t="shared" si="98"/>
        <v>0.97291666666666665</v>
      </c>
      <c r="AF177" s="37">
        <f>Tides!H177</f>
        <v>0.17708333333333334</v>
      </c>
      <c r="AG177" s="37">
        <f>Tides!I177</f>
        <v>0.9159722222222223</v>
      </c>
    </row>
    <row r="178" spans="1:33" ht="19.95" customHeight="1" x14ac:dyDescent="0.25">
      <c r="A178" s="8" t="str">
        <f>Tides!A178</f>
        <v>Wed 8</v>
      </c>
      <c r="B178" s="9">
        <f>IF(ISNUMBER(TIMEVALUE(LEFT(Tides!B178,5))),TIMEVALUE(LEFT(Tides!B178,5)),"")</f>
        <v>0.17500000000000002</v>
      </c>
      <c r="C178" s="10">
        <f>IF(ISNUMBER(VALUE(LEFT(RIGHT(Tides!B178,6),4))),VALUE(LEFT(RIGHT(Tides!B178,6),4)),"")</f>
        <v>4.3</v>
      </c>
      <c r="D178" s="9">
        <f>IF(ISNUMBER(TIMEVALUE(LEFT(Tides!C178,5))),TIMEVALUE(LEFT(Tides!C178,5)),"")</f>
        <v>0.42986111111111108</v>
      </c>
      <c r="E178" s="10">
        <f>COUNTIF(Tides!C178, "*PM*")</f>
        <v>0</v>
      </c>
      <c r="F178" s="59">
        <f t="shared" si="88"/>
        <v>0.42986111111111108</v>
      </c>
      <c r="G178" s="51">
        <f>IF(ISNUMBER(VALUE(LEFT(RIGHT(Tides!C178,6),4))),VALUE(LEFT(RIGHT(Tides!C178,6),4)),"")</f>
        <v>0.5</v>
      </c>
      <c r="H178" s="9">
        <f>IF(ISNUMBER(TIMEVALUE(LEFT(Tides!D178,5))),TIMEVALUE(LEFT(Tides!D178,5)),"")</f>
        <v>0.19999999999999998</v>
      </c>
      <c r="I178" s="10">
        <f>IF(ISNUMBER(VALUE(LEFT(RIGHT(Tides!D178,6),4))),VALUE(LEFT(RIGHT(Tides!D178,6),4)),"")</f>
        <v>4</v>
      </c>
      <c r="J178" s="9">
        <f>IF(ISNUMBER(TIMEVALUE(LEFT(Tides!E178,5))),TIMEVALUE(LEFT(Tides!E178,5)),"")</f>
        <v>0.44097222222222227</v>
      </c>
      <c r="K178" s="10">
        <f>COUNTIF(Tides!E178, "*PM*")</f>
        <v>1</v>
      </c>
      <c r="L178" s="59">
        <f t="shared" si="89"/>
        <v>0.94097222222222232</v>
      </c>
      <c r="M178" s="51">
        <f>IF(ISNUMBER(VALUE(LEFT(RIGHT(Tides!E178,6),4))),VALUE(LEFT(RIGHT(Tides!E178,6),4)),"")</f>
        <v>0.9</v>
      </c>
      <c r="N178" s="9" t="str">
        <f>IF(ISNUMBER(TIMEVALUE(LEFT(Tides!F178,5))),TIMEVALUE(LEFT(Tides!F178,5)),"")</f>
        <v/>
      </c>
      <c r="O178" s="9"/>
      <c r="P178" s="10" t="str">
        <f>IF(ISNUMBER(VALUE(LEFT(RIGHT(Tides!F178,6),4))),VALUE(LEFT(RIGHT(Tides!F178,6),4)),"")</f>
        <v/>
      </c>
      <c r="R178" s="36" t="str">
        <f t="shared" si="90"/>
        <v>Wed 8</v>
      </c>
      <c r="S178" s="22" t="str">
        <f t="shared" si="91"/>
        <v>2.0 hours</v>
      </c>
      <c r="T178" s="22">
        <f t="shared" si="93"/>
        <v>8.3333333333333301E-2</v>
      </c>
      <c r="U178" s="22" t="str">
        <f t="shared" si="92"/>
        <v>1.5 hour</v>
      </c>
      <c r="V178" s="22">
        <f t="shared" si="94"/>
        <v>6.25E-2</v>
      </c>
      <c r="W178" s="22" t="str">
        <f>IF(ISTEXT(Tides!B178),Tides!B178,"")</f>
        <v>4:12 AM / 4.3 m</v>
      </c>
      <c r="X178" s="22" t="str">
        <f>IF(ISTEXT(Tides!C178),Tides!C178,"")</f>
        <v>10:19 AM / 0.5 m</v>
      </c>
      <c r="Y178" s="22" t="str">
        <f>IF(ISTEXT(Tides!D178),Tides!D178,"")</f>
        <v>4:48 PM / 4.0 m</v>
      </c>
      <c r="Z178" s="22" t="str">
        <f>IF(ISTEXT(Tides!E178),Tides!E178,"")</f>
        <v>10:35 PM / 0.9 m</v>
      </c>
      <c r="AA178" s="22" t="str">
        <f>IF(ISTEXT(Tides!F178),Tides!F178,"")</f>
        <v/>
      </c>
      <c r="AB178" s="60">
        <f t="shared" si="95"/>
        <v>0.34652777777777777</v>
      </c>
      <c r="AC178" s="61">
        <f t="shared" si="96"/>
        <v>0.5131944444444444</v>
      </c>
      <c r="AD178" s="60">
        <f t="shared" si="97"/>
        <v>0.87847222222222232</v>
      </c>
      <c r="AE178" s="64">
        <f t="shared" si="98"/>
        <v>1.0034722222222223</v>
      </c>
      <c r="AF178" s="37">
        <f>Tides!H178</f>
        <v>0.17708333333333334</v>
      </c>
      <c r="AG178" s="37">
        <f>Tides!I178</f>
        <v>0.91666666666666663</v>
      </c>
    </row>
    <row r="179" spans="1:33" ht="19.95" customHeight="1" x14ac:dyDescent="0.25">
      <c r="A179" s="8" t="str">
        <f>Tides!A179</f>
        <v>Thu 9</v>
      </c>
      <c r="B179" s="9">
        <f>IF(ISNUMBER(TIMEVALUE(LEFT(Tides!B179,5))),TIMEVALUE(LEFT(Tides!B179,5)),"")</f>
        <v>0.20694444444444446</v>
      </c>
      <c r="C179" s="10">
        <f>IF(ISNUMBER(VALUE(LEFT(RIGHT(Tides!B179,6),4))),VALUE(LEFT(RIGHT(Tides!B179,6),4)),"")</f>
        <v>4.0999999999999996</v>
      </c>
      <c r="D179" s="9">
        <f>IF(ISNUMBER(TIMEVALUE(LEFT(Tides!C179,5))),TIMEVALUE(LEFT(Tides!C179,5)),"")</f>
        <v>0.46249999999999997</v>
      </c>
      <c r="E179" s="10">
        <f>COUNTIF(Tides!C179, "*PM*")</f>
        <v>0</v>
      </c>
      <c r="F179" s="59">
        <f t="shared" si="88"/>
        <v>0.46249999999999997</v>
      </c>
      <c r="G179" s="51">
        <f>IF(ISNUMBER(VALUE(LEFT(RIGHT(Tides!C179,6),4))),VALUE(LEFT(RIGHT(Tides!C179,6),4)),"")</f>
        <v>0.6</v>
      </c>
      <c r="H179" s="9">
        <f>IF(ISNUMBER(TIMEVALUE(LEFT(Tides!D179,5))),TIMEVALUE(LEFT(Tides!D179,5)),"")</f>
        <v>0.23541666666666669</v>
      </c>
      <c r="I179" s="10">
        <f>IF(ISNUMBER(VALUE(LEFT(RIGHT(Tides!D179,6),4))),VALUE(LEFT(RIGHT(Tides!D179,6),4)),"")</f>
        <v>3.8</v>
      </c>
      <c r="J179" s="9">
        <f>IF(ISNUMBER(TIMEVALUE(LEFT(Tides!E179,5))),TIMEVALUE(LEFT(Tides!E179,5)),"")</f>
        <v>0.47291666666666665</v>
      </c>
      <c r="K179" s="10">
        <f>COUNTIF(Tides!E179, "*PM*")</f>
        <v>1</v>
      </c>
      <c r="L179" s="59">
        <f>IF(K179&gt;0,J179+0.5, J179)</f>
        <v>0.97291666666666665</v>
      </c>
      <c r="M179" s="51">
        <f>IF(ISNUMBER(VALUE(LEFT(RIGHT(Tides!E179,6),4))),VALUE(LEFT(RIGHT(Tides!E179,6),4)),"")</f>
        <v>1.2</v>
      </c>
      <c r="N179" s="9" t="str">
        <f>IF(ISNUMBER(TIMEVALUE(LEFT(Tides!F179,5))),TIMEVALUE(LEFT(Tides!F179,5)),"")</f>
        <v/>
      </c>
      <c r="O179" s="9"/>
      <c r="P179" s="10" t="str">
        <f>IF(ISNUMBER(VALUE(LEFT(RIGHT(Tides!F179,6),4))),VALUE(LEFT(RIGHT(Tides!F179,6),4)),"")</f>
        <v/>
      </c>
      <c r="R179" s="36" t="str">
        <f t="shared" si="90"/>
        <v>Thu 9</v>
      </c>
      <c r="S179" s="22" t="str">
        <f t="shared" si="91"/>
        <v>1.5 hour</v>
      </c>
      <c r="T179" s="22">
        <f t="shared" si="93"/>
        <v>6.25E-2</v>
      </c>
      <c r="U179" s="22" t="str">
        <f t="shared" si="92"/>
        <v>1.5 hour</v>
      </c>
      <c r="V179" s="22">
        <f t="shared" si="94"/>
        <v>6.25E-2</v>
      </c>
      <c r="W179" s="22" t="str">
        <f>IF(ISTEXT(Tides!B179),Tides!B179,"")</f>
        <v>4:58 AM / 4.1 m</v>
      </c>
      <c r="X179" s="22" t="str">
        <f>IF(ISTEXT(Tides!C179),Tides!C179,"")</f>
        <v>11:06 AM / 0.6 m</v>
      </c>
      <c r="Y179" s="22" t="str">
        <f>IF(ISTEXT(Tides!D179),Tides!D179,"")</f>
        <v>5:39 PM / 3.8 m</v>
      </c>
      <c r="Z179" s="22" t="str">
        <f>IF(ISTEXT(Tides!E179),Tides!E179,"")</f>
        <v>11:21 PM / 1.2 m</v>
      </c>
      <c r="AA179" s="22" t="str">
        <f>IF(ISTEXT(Tides!F179),Tides!F179,"")</f>
        <v/>
      </c>
      <c r="AB179" s="60">
        <f t="shared" si="95"/>
        <v>0.39999999999999997</v>
      </c>
      <c r="AC179" s="61">
        <f t="shared" si="96"/>
        <v>0.52499999999999991</v>
      </c>
      <c r="AD179" s="60">
        <f t="shared" si="97"/>
        <v>0.91041666666666665</v>
      </c>
      <c r="AE179" s="64">
        <f t="shared" si="98"/>
        <v>1.0354166666666667</v>
      </c>
      <c r="AF179" s="37">
        <f>Tides!H179</f>
        <v>0.1763888888888889</v>
      </c>
      <c r="AG179" s="37">
        <f>Tides!I179</f>
        <v>0.91736111111111107</v>
      </c>
    </row>
    <row r="180" spans="1:33" ht="19.95" customHeight="1" x14ac:dyDescent="0.25">
      <c r="A180" s="8" t="str">
        <f>Tides!A180</f>
        <v>Fri 10</v>
      </c>
      <c r="B180" s="9">
        <f>IF(ISNUMBER(TIMEVALUE(LEFT(Tides!B180,5))),TIMEVALUE(LEFT(Tides!B180,5)),"")</f>
        <v>0.23958333333333334</v>
      </c>
      <c r="C180" s="10">
        <f>IF(ISNUMBER(VALUE(LEFT(RIGHT(Tides!B180,6),4))),VALUE(LEFT(RIGHT(Tides!B180,6),4)),"")</f>
        <v>4</v>
      </c>
      <c r="D180" s="9">
        <f>IF(ISNUMBER(TIMEVALUE(LEFT(Tides!C180,5))),TIMEVALUE(LEFT(Tides!C180,5)),"")</f>
        <v>0.49722222222222223</v>
      </c>
      <c r="E180" s="10">
        <f>COUNTIF(Tides!C180, "*PM*")</f>
        <v>0</v>
      </c>
      <c r="F180" s="59">
        <f t="shared" si="88"/>
        <v>0.49722222222222223</v>
      </c>
      <c r="G180" s="51">
        <f>IF(ISNUMBER(VALUE(LEFT(RIGHT(Tides!C180,6),4))),VALUE(LEFT(RIGHT(Tides!C180,6),4)),"")</f>
        <v>0.8</v>
      </c>
      <c r="H180" s="9">
        <f>IF(ISNUMBER(TIMEVALUE(LEFT(Tides!D180,5))),TIMEVALUE(LEFT(Tides!D180,5)),"")</f>
        <v>0.2722222222222222</v>
      </c>
      <c r="I180" s="10">
        <f>IF(ISNUMBER(VALUE(LEFT(RIGHT(Tides!D180,6),4))),VALUE(LEFT(RIGHT(Tides!D180,6),4)),"")</f>
        <v>3.6</v>
      </c>
      <c r="J180" s="9" t="str">
        <f>IF(ISNUMBER(TIMEVALUE(LEFT(Tides!E180,5))),TIMEVALUE(LEFT(Tides!E180,5)),"")</f>
        <v/>
      </c>
      <c r="K180" s="10">
        <f>COUNTIF(Tides!E180, "*PM*")</f>
        <v>0</v>
      </c>
      <c r="L180" s="59" t="str">
        <f t="shared" ref="L180:L201" si="99">IF(K180&gt;0,J180+0.5, J180)</f>
        <v/>
      </c>
      <c r="M180" s="51" t="str">
        <f>IF(ISNUMBER(VALUE(LEFT(RIGHT(Tides!E180,6),4))),VALUE(LEFT(RIGHT(Tides!E180,6),4)),"")</f>
        <v/>
      </c>
      <c r="N180" s="9" t="str">
        <f>IF(ISNUMBER(TIMEVALUE(LEFT(Tides!F180,5))),TIMEVALUE(LEFT(Tides!F180,5)),"")</f>
        <v/>
      </c>
      <c r="O180" s="9"/>
      <c r="P180" s="10" t="str">
        <f>IF(ISNUMBER(VALUE(LEFT(RIGHT(Tides!F180,6),4))),VALUE(LEFT(RIGHT(Tides!F180,6),4)),"")</f>
        <v/>
      </c>
      <c r="R180" s="36" t="str">
        <f t="shared" si="90"/>
        <v>Fri 10</v>
      </c>
      <c r="S180" s="22" t="str">
        <f t="shared" si="91"/>
        <v>1.5 hour</v>
      </c>
      <c r="T180" s="22">
        <f t="shared" si="93"/>
        <v>6.25E-2</v>
      </c>
      <c r="U180" s="22" t="str">
        <f t="shared" si="92"/>
        <v>No Restriction</v>
      </c>
      <c r="V180" s="22">
        <f t="shared" si="94"/>
        <v>0</v>
      </c>
      <c r="W180" s="22" t="str">
        <f>IF(ISTEXT(Tides!B180),Tides!B180,"")</f>
        <v>5:45 AM / 4.0 m</v>
      </c>
      <c r="X180" s="22" t="str">
        <f>IF(ISTEXT(Tides!C180),Tides!C180,"")</f>
        <v>11:56 AM / 0.8 m</v>
      </c>
      <c r="Y180" s="22" t="str">
        <f>IF(ISTEXT(Tides!D180),Tides!D180,"")</f>
        <v>6:32 PM / 3.6 m</v>
      </c>
      <c r="Z180" s="22" t="str">
        <f>IF(ISTEXT(Tides!E180),Tides!E180,"")</f>
        <v/>
      </c>
      <c r="AA180" s="22" t="str">
        <f>IF(ISTEXT(Tides!F180),Tides!F180,"")</f>
        <v/>
      </c>
      <c r="AB180" s="60">
        <f t="shared" si="95"/>
        <v>0.43472222222222223</v>
      </c>
      <c r="AC180" s="61">
        <f t="shared" si="96"/>
        <v>0.55972222222222223</v>
      </c>
      <c r="AD180" s="60" t="str">
        <f t="shared" si="97"/>
        <v/>
      </c>
      <c r="AE180" s="64" t="str">
        <f t="shared" si="98"/>
        <v/>
      </c>
      <c r="AF180" s="37">
        <f>Tides!H180</f>
        <v>0.1763888888888889</v>
      </c>
      <c r="AG180" s="37">
        <f>Tides!I180</f>
        <v>0.91805555555555562</v>
      </c>
    </row>
    <row r="181" spans="1:33" ht="19.95" customHeight="1" x14ac:dyDescent="0.25">
      <c r="A181" s="8" t="str">
        <f>Tides!A181</f>
        <v>Sat 11</v>
      </c>
      <c r="B181" s="9" t="str">
        <f>IF(ISNUMBER(TIMEVALUE(LEFT(Tides!B181,5))),TIMEVALUE(LEFT(Tides!B181,5)),"")</f>
        <v/>
      </c>
      <c r="C181" s="10" t="str">
        <f>IF(ISNUMBER(VALUE(LEFT(RIGHT(Tides!B181,6),4))),VALUE(LEFT(RIGHT(Tides!B181,6),4)),"")</f>
        <v/>
      </c>
      <c r="D181" s="9">
        <f>IF(ISNUMBER(TIMEVALUE(LEFT(Tides!C181,5))),TIMEVALUE(LEFT(Tides!C181,5)),"")</f>
        <v>0.50694444444444442</v>
      </c>
      <c r="E181" s="10">
        <f>COUNTIF(Tides!C181, "*PM*")</f>
        <v>0</v>
      </c>
      <c r="F181" s="59">
        <f t="shared" si="88"/>
        <v>0.50694444444444442</v>
      </c>
      <c r="G181" s="51">
        <f>IF(ISNUMBER(VALUE(LEFT(RIGHT(Tides!C181,6),4))),VALUE(LEFT(RIGHT(Tides!C181,6),4)),"")</f>
        <v>1.4</v>
      </c>
      <c r="H181" s="9">
        <f>IF(ISNUMBER(TIMEVALUE(LEFT(Tides!D181,5))),TIMEVALUE(LEFT(Tides!D181,5)),"")</f>
        <v>0.27499999999999997</v>
      </c>
      <c r="I181" s="10">
        <f>IF(ISNUMBER(VALUE(LEFT(RIGHT(Tides!D181,6),4))),VALUE(LEFT(RIGHT(Tides!D181,6),4)),"")</f>
        <v>3.8</v>
      </c>
      <c r="J181" s="9">
        <f>IF(ISNUMBER(TIMEVALUE(LEFT(Tides!E181,5))),TIMEVALUE(LEFT(Tides!E181,5)),"")</f>
        <v>0.53541666666666665</v>
      </c>
      <c r="K181" s="10">
        <f>COUNTIF(Tides!E181, "*PM*")</f>
        <v>1</v>
      </c>
      <c r="L181" s="59">
        <f t="shared" si="99"/>
        <v>1.0354166666666667</v>
      </c>
      <c r="M181" s="51">
        <f>IF(ISNUMBER(VALUE(LEFT(RIGHT(Tides!E181,6),4))),VALUE(LEFT(RIGHT(Tides!E181,6),4)),"")</f>
        <v>1.1000000000000001</v>
      </c>
      <c r="N181" s="9">
        <f>IF(ISNUMBER(TIMEVALUE(LEFT(Tides!F181,5))),TIMEVALUE(LEFT(Tides!F181,5)),"")</f>
        <v>0.31180555555555556</v>
      </c>
      <c r="O181" s="9"/>
      <c r="P181" s="10">
        <f>IF(ISNUMBER(VALUE(LEFT(RIGHT(Tides!F181,6),4))),VALUE(LEFT(RIGHT(Tides!F181,6),4)),"")</f>
        <v>3.4</v>
      </c>
      <c r="R181" s="36" t="str">
        <f t="shared" si="90"/>
        <v>Sat 11</v>
      </c>
      <c r="S181" s="22" t="str">
        <f t="shared" si="91"/>
        <v>No Restriction</v>
      </c>
      <c r="T181" s="22">
        <f t="shared" si="93"/>
        <v>0</v>
      </c>
      <c r="U181" s="22" t="str">
        <f t="shared" si="92"/>
        <v>1.5 hour</v>
      </c>
      <c r="V181" s="22">
        <f t="shared" si="94"/>
        <v>6.25E-2</v>
      </c>
      <c r="W181" s="22" t="str">
        <f>IF(ISTEXT(Tides!B181),Tides!B181,"")</f>
        <v/>
      </c>
      <c r="X181" s="22" t="str">
        <f>IF(ISTEXT(Tides!C181),Tides!C181,"")</f>
        <v>12:10 AM / 1.4 m</v>
      </c>
      <c r="Y181" s="22" t="str">
        <f>IF(ISTEXT(Tides!D181),Tides!D181,"")</f>
        <v>6:36 AM / 3.8 m</v>
      </c>
      <c r="Z181" s="22" t="str">
        <f>IF(ISTEXT(Tides!E181),Tides!E181,"")</f>
        <v>12:51 PM / 1.1 m</v>
      </c>
      <c r="AA181" s="22" t="str">
        <f>IF(ISTEXT(Tides!F181),Tides!F181,"")</f>
        <v>7:29 PM / 3.4 m</v>
      </c>
      <c r="AB181" s="60" t="str">
        <f t="shared" ref="AB181:AB199" si="100">IF($S181="No Restriction","",MAX($F181-VALUE(LEFT($S181,3))/24,0))</f>
        <v/>
      </c>
      <c r="AC181" s="61" t="str">
        <f t="shared" si="96"/>
        <v/>
      </c>
      <c r="AD181" s="60">
        <f t="shared" si="97"/>
        <v>0.97291666666666665</v>
      </c>
      <c r="AE181" s="64">
        <f t="shared" si="98"/>
        <v>1.0979166666666667</v>
      </c>
      <c r="AF181" s="37">
        <f>Tides!H181</f>
        <v>0.17569444444444446</v>
      </c>
      <c r="AG181" s="37">
        <f>Tides!I181</f>
        <v>0.91875000000000007</v>
      </c>
    </row>
    <row r="182" spans="1:33" ht="19.95" customHeight="1" x14ac:dyDescent="0.25">
      <c r="A182" s="8" t="str">
        <f>Tides!A182</f>
        <v>Sun 12</v>
      </c>
      <c r="B182" s="9" t="str">
        <f>IF(ISNUMBER(TIMEVALUE(LEFT(Tides!B182,5))),TIMEVALUE(LEFT(Tides!B182,5)),"")</f>
        <v/>
      </c>
      <c r="C182" s="10" t="str">
        <f>IF(ISNUMBER(VALUE(LEFT(RIGHT(Tides!B182,6),4))),VALUE(LEFT(RIGHT(Tides!B182,6),4)),"")</f>
        <v/>
      </c>
      <c r="D182" s="9">
        <f>IF(ISNUMBER(TIMEVALUE(LEFT(Tides!C182,5))),TIMEVALUE(LEFT(Tides!C182,5)),"")</f>
        <v>4.5833333333333337E-2</v>
      </c>
      <c r="E182" s="10">
        <f>COUNTIF(Tides!C182, "*PM*")</f>
        <v>0</v>
      </c>
      <c r="F182" s="59">
        <f t="shared" si="88"/>
        <v>4.5833333333333337E-2</v>
      </c>
      <c r="G182" s="51">
        <f>IF(ISNUMBER(VALUE(LEFT(RIGHT(Tides!C182,6),4))),VALUE(LEFT(RIGHT(Tides!C182,6),4)),"")</f>
        <v>1.6</v>
      </c>
      <c r="H182" s="9">
        <f>IF(ISNUMBER(TIMEVALUE(LEFT(Tides!D182,5))),TIMEVALUE(LEFT(Tides!D182,5)),"")</f>
        <v>0.31388888888888888</v>
      </c>
      <c r="I182" s="10">
        <f>IF(ISNUMBER(VALUE(LEFT(RIGHT(Tides!D182,6),4))),VALUE(LEFT(RIGHT(Tides!D182,6),4)),"")</f>
        <v>3.6</v>
      </c>
      <c r="J182" s="9">
        <f>IF(ISNUMBER(TIMEVALUE(LEFT(Tides!E182,5))),TIMEVALUE(LEFT(Tides!E182,5)),"")</f>
        <v>7.8472222222222221E-2</v>
      </c>
      <c r="K182" s="10">
        <f>COUNTIF(Tides!E182, "*PM*")</f>
        <v>1</v>
      </c>
      <c r="L182" s="59">
        <f t="shared" si="99"/>
        <v>0.57847222222222228</v>
      </c>
      <c r="M182" s="51">
        <f>IF(ISNUMBER(VALUE(LEFT(RIGHT(Tides!E182,6),4))),VALUE(LEFT(RIGHT(Tides!E182,6),4)),"")</f>
        <v>1.3</v>
      </c>
      <c r="N182" s="9">
        <f>IF(ISNUMBER(TIMEVALUE(LEFT(Tides!F182,5))),TIMEVALUE(LEFT(Tides!F182,5)),"")</f>
        <v>0.3527777777777778</v>
      </c>
      <c r="O182" s="9"/>
      <c r="P182" s="10">
        <f>IF(ISNUMBER(VALUE(LEFT(RIGHT(Tides!F182,6),4))),VALUE(LEFT(RIGHT(Tides!F182,6),4)),"")</f>
        <v>3.3</v>
      </c>
      <c r="R182" s="36" t="str">
        <f t="shared" si="90"/>
        <v>Sun 12</v>
      </c>
      <c r="S182" s="22" t="str">
        <f t="shared" si="91"/>
        <v>No Restriction</v>
      </c>
      <c r="T182" s="22">
        <f t="shared" si="93"/>
        <v>0</v>
      </c>
      <c r="U182" s="22" t="str">
        <f t="shared" si="92"/>
        <v>1.0 hour</v>
      </c>
      <c r="V182" s="22">
        <f t="shared" si="94"/>
        <v>4.1666666666666699E-2</v>
      </c>
      <c r="W182" s="22" t="str">
        <f>IF(ISTEXT(Tides!B182),Tides!B182,"")</f>
        <v/>
      </c>
      <c r="X182" s="22" t="str">
        <f>IF(ISTEXT(Tides!C182),Tides!C182,"")</f>
        <v>1:06 AM / 1.6 m</v>
      </c>
      <c r="Y182" s="22" t="str">
        <f>IF(ISTEXT(Tides!D182),Tides!D182,"")</f>
        <v>7:32 AM / 3.6 m</v>
      </c>
      <c r="Z182" s="22" t="str">
        <f>IF(ISTEXT(Tides!E182),Tides!E182,"")</f>
        <v>1:53 PM / 1.3 m</v>
      </c>
      <c r="AA182" s="22" t="str">
        <f>IF(ISTEXT(Tides!F182),Tides!F182,"")</f>
        <v>8:28 PM / 3.3 m</v>
      </c>
      <c r="AB182" s="60" t="str">
        <f t="shared" si="100"/>
        <v/>
      </c>
      <c r="AC182" s="61" t="str">
        <f t="shared" si="96"/>
        <v/>
      </c>
      <c r="AD182" s="60">
        <f t="shared" si="97"/>
        <v>0.53680555555555554</v>
      </c>
      <c r="AE182" s="64">
        <f t="shared" si="98"/>
        <v>0.62013888888888902</v>
      </c>
      <c r="AF182" s="37">
        <f>Tides!H182</f>
        <v>0.17569444444444446</v>
      </c>
      <c r="AG182" s="37">
        <f>Tides!I182</f>
        <v>0.91875000000000007</v>
      </c>
    </row>
    <row r="183" spans="1:33" ht="19.95" customHeight="1" x14ac:dyDescent="0.25">
      <c r="A183" s="8" t="str">
        <f>Tides!A183</f>
        <v>Mon 13</v>
      </c>
      <c r="B183" s="9" t="str">
        <f>IF(ISNUMBER(TIMEVALUE(LEFT(Tides!B183,5))),TIMEVALUE(LEFT(Tides!B183,5)),"")</f>
        <v/>
      </c>
      <c r="C183" s="10" t="str">
        <f>IF(ISNUMBER(VALUE(LEFT(RIGHT(Tides!B183,6),4))),VALUE(LEFT(RIGHT(Tides!B183,6),4)),"")</f>
        <v/>
      </c>
      <c r="D183" s="9">
        <f>IF(ISNUMBER(TIMEVALUE(LEFT(Tides!C183,5))),TIMEVALUE(LEFT(Tides!C183,5)),"")</f>
        <v>9.1666666666666674E-2</v>
      </c>
      <c r="E183" s="10">
        <f>COUNTIF(Tides!C183, "*PM*")</f>
        <v>0</v>
      </c>
      <c r="F183" s="59">
        <f t="shared" si="88"/>
        <v>9.1666666666666674E-2</v>
      </c>
      <c r="G183" s="51">
        <f>IF(ISNUMBER(VALUE(LEFT(RIGHT(Tides!C183,6),4))),VALUE(LEFT(RIGHT(Tides!C183,6),4)),"")</f>
        <v>1.7</v>
      </c>
      <c r="H183" s="9">
        <f>IF(ISNUMBER(TIMEVALUE(LEFT(Tides!D183,5))),TIMEVALUE(LEFT(Tides!D183,5)),"")</f>
        <v>0.35625000000000001</v>
      </c>
      <c r="I183" s="10">
        <f>IF(ISNUMBER(VALUE(LEFT(RIGHT(Tides!D183,6),4))),VALUE(LEFT(RIGHT(Tides!D183,6),4)),"")</f>
        <v>3.5</v>
      </c>
      <c r="J183" s="9">
        <f>IF(ISNUMBER(TIMEVALUE(LEFT(Tides!E183,5))),TIMEVALUE(LEFT(Tides!E183,5)),"")</f>
        <v>0.125</v>
      </c>
      <c r="K183" s="10">
        <f>COUNTIF(Tides!E183, "*PM*")</f>
        <v>1</v>
      </c>
      <c r="L183" s="59">
        <f t="shared" si="99"/>
        <v>0.625</v>
      </c>
      <c r="M183" s="51">
        <f>IF(ISNUMBER(VALUE(LEFT(RIGHT(Tides!E183,6),4))),VALUE(LEFT(RIGHT(Tides!E183,6),4)),"")</f>
        <v>1.4</v>
      </c>
      <c r="N183" s="9">
        <f>IF(ISNUMBER(TIMEVALUE(LEFT(Tides!F183,5))),TIMEVALUE(LEFT(Tides!F183,5)),"")</f>
        <v>0.39513888888888887</v>
      </c>
      <c r="O183" s="9"/>
      <c r="P183" s="10">
        <f>IF(ISNUMBER(VALUE(LEFT(RIGHT(Tides!F183,6),4))),VALUE(LEFT(RIGHT(Tides!F183,6),4)),"")</f>
        <v>3.3</v>
      </c>
      <c r="R183" s="36" t="str">
        <f t="shared" si="90"/>
        <v>Mon 13</v>
      </c>
      <c r="S183" s="22" t="str">
        <f t="shared" si="91"/>
        <v>No Restriction</v>
      </c>
      <c r="T183" s="22">
        <f t="shared" si="93"/>
        <v>0</v>
      </c>
      <c r="U183" s="22" t="str">
        <f t="shared" si="92"/>
        <v>No Restriction</v>
      </c>
      <c r="V183" s="22">
        <f t="shared" si="94"/>
        <v>0</v>
      </c>
      <c r="W183" s="22" t="str">
        <f>IF(ISTEXT(Tides!B183),Tides!B183,"")</f>
        <v/>
      </c>
      <c r="X183" s="22" t="str">
        <f>IF(ISTEXT(Tides!C183),Tides!C183,"")</f>
        <v>2:12 AM / 1.7 m</v>
      </c>
      <c r="Y183" s="22" t="str">
        <f>IF(ISTEXT(Tides!D183),Tides!D183,"")</f>
        <v>8:33 AM / 3.5 m</v>
      </c>
      <c r="Z183" s="22" t="str">
        <f>IF(ISTEXT(Tides!E183),Tides!E183,"")</f>
        <v>3:00 PM / 1.4 m</v>
      </c>
      <c r="AA183" s="22" t="str">
        <f>IF(ISTEXT(Tides!F183),Tides!F183,"")</f>
        <v>9:29 PM / 3.3 m</v>
      </c>
      <c r="AB183" s="60" t="str">
        <f t="shared" si="100"/>
        <v/>
      </c>
      <c r="AC183" s="61" t="str">
        <f t="shared" si="96"/>
        <v/>
      </c>
      <c r="AD183" s="60" t="str">
        <f t="shared" si="97"/>
        <v/>
      </c>
      <c r="AE183" s="64" t="str">
        <f t="shared" si="98"/>
        <v/>
      </c>
      <c r="AF183" s="37">
        <f>Tides!H183</f>
        <v>0.17500000000000002</v>
      </c>
      <c r="AG183" s="37">
        <f>Tides!I183</f>
        <v>0.9194444444444444</v>
      </c>
    </row>
    <row r="184" spans="1:33" ht="19.95" customHeight="1" x14ac:dyDescent="0.25">
      <c r="A184" s="8" t="str">
        <f>Tides!A184</f>
        <v>Tue 14</v>
      </c>
      <c r="B184" s="9" t="str">
        <f>IF(ISNUMBER(TIMEVALUE(LEFT(Tides!B184,5))),TIMEVALUE(LEFT(Tides!B184,5)),"")</f>
        <v/>
      </c>
      <c r="C184" s="10" t="str">
        <f>IF(ISNUMBER(VALUE(LEFT(RIGHT(Tides!B184,6),4))),VALUE(LEFT(RIGHT(Tides!B184,6),4)),"")</f>
        <v/>
      </c>
      <c r="D184" s="9">
        <f>IF(ISNUMBER(TIMEVALUE(LEFT(Tides!C184,5))),TIMEVALUE(LEFT(Tides!C184,5)),"")</f>
        <v>0.1423611111111111</v>
      </c>
      <c r="E184" s="10">
        <f>COUNTIF(Tides!C184, "*PM*")</f>
        <v>0</v>
      </c>
      <c r="F184" s="59">
        <f t="shared" si="88"/>
        <v>0.1423611111111111</v>
      </c>
      <c r="G184" s="51">
        <f>IF(ISNUMBER(VALUE(LEFT(RIGHT(Tides!C184,6),4))),VALUE(LEFT(RIGHT(Tides!C184,6),4)),"")</f>
        <v>1.8</v>
      </c>
      <c r="H184" s="9">
        <f>IF(ISNUMBER(TIMEVALUE(LEFT(Tides!D184,5))),TIMEVALUE(LEFT(Tides!D184,5)),"")</f>
        <v>0.39930555555555558</v>
      </c>
      <c r="I184" s="10">
        <f>IF(ISNUMBER(VALUE(LEFT(RIGHT(Tides!D184,6),4))),VALUE(LEFT(RIGHT(Tides!D184,6),4)),"")</f>
        <v>3.4</v>
      </c>
      <c r="J184" s="9">
        <f>IF(ISNUMBER(TIMEVALUE(LEFT(Tides!E184,5))),TIMEVALUE(LEFT(Tides!E184,5)),"")</f>
        <v>0.17083333333333331</v>
      </c>
      <c r="K184" s="10">
        <f>COUNTIF(Tides!E184, "*PM*")</f>
        <v>1</v>
      </c>
      <c r="L184" s="59">
        <f t="shared" si="99"/>
        <v>0.67083333333333328</v>
      </c>
      <c r="M184" s="51">
        <f>IF(ISNUMBER(VALUE(LEFT(RIGHT(Tides!E184,6),4))),VALUE(LEFT(RIGHT(Tides!E184,6),4)),"")</f>
        <v>1.4</v>
      </c>
      <c r="N184" s="9">
        <f>IF(ISNUMBER(TIMEVALUE(LEFT(Tides!F184,5))),TIMEVALUE(LEFT(Tides!F184,5)),"")</f>
        <v>0.43611111111111112</v>
      </c>
      <c r="O184" s="9"/>
      <c r="P184" s="10">
        <f>IF(ISNUMBER(VALUE(LEFT(RIGHT(Tides!F184,6),4))),VALUE(LEFT(RIGHT(Tides!F184,6),4)),"")</f>
        <v>3.3</v>
      </c>
      <c r="R184" s="36" t="str">
        <f t="shared" si="90"/>
        <v>Tue 14</v>
      </c>
      <c r="S184" s="22" t="str">
        <f t="shared" si="91"/>
        <v>No Restriction</v>
      </c>
      <c r="T184" s="22">
        <f t="shared" si="93"/>
        <v>0</v>
      </c>
      <c r="U184" s="22" t="str">
        <f t="shared" si="92"/>
        <v>No Restriction</v>
      </c>
      <c r="V184" s="22">
        <f t="shared" si="94"/>
        <v>0</v>
      </c>
      <c r="W184" s="22" t="str">
        <f>IF(ISTEXT(Tides!B184),Tides!B184,"")</f>
        <v/>
      </c>
      <c r="X184" s="22" t="str">
        <f>IF(ISTEXT(Tides!C184),Tides!C184,"")</f>
        <v>3:25 AM / 1.8 m</v>
      </c>
      <c r="Y184" s="22" t="str">
        <f>IF(ISTEXT(Tides!D184),Tides!D184,"")</f>
        <v>9:35 AM / 3.4 m</v>
      </c>
      <c r="Z184" s="22" t="str">
        <f>IF(ISTEXT(Tides!E184),Tides!E184,"")</f>
        <v>4:06 PM / 1.4 m</v>
      </c>
      <c r="AA184" s="22" t="str">
        <f>IF(ISTEXT(Tides!F184),Tides!F184,"")</f>
        <v>10:28 PM / 3.3 m</v>
      </c>
      <c r="AB184" s="60" t="str">
        <f t="shared" si="100"/>
        <v/>
      </c>
      <c r="AC184" s="61" t="str">
        <f t="shared" si="96"/>
        <v/>
      </c>
      <c r="AD184" s="60" t="str">
        <f t="shared" si="97"/>
        <v/>
      </c>
      <c r="AE184" s="64" t="str">
        <f t="shared" si="98"/>
        <v/>
      </c>
      <c r="AF184" s="37">
        <f>Tides!H184</f>
        <v>0.17500000000000002</v>
      </c>
      <c r="AG184" s="37">
        <f>Tides!I184</f>
        <v>0.92013888888888884</v>
      </c>
    </row>
    <row r="185" spans="1:33" ht="19.95" customHeight="1" x14ac:dyDescent="0.25">
      <c r="A185" s="8" t="str">
        <f>Tides!A185</f>
        <v>Wed 15</v>
      </c>
      <c r="B185" s="9" t="str">
        <f>IF(ISNUMBER(TIMEVALUE(LEFT(Tides!B185,5))),TIMEVALUE(LEFT(Tides!B185,5)),"")</f>
        <v/>
      </c>
      <c r="C185" s="10" t="str">
        <f>IF(ISNUMBER(VALUE(LEFT(RIGHT(Tides!B185,6),4))),VALUE(LEFT(RIGHT(Tides!B185,6),4)),"")</f>
        <v/>
      </c>
      <c r="D185" s="9">
        <f>IF(ISNUMBER(TIMEVALUE(LEFT(Tides!C185,5))),TIMEVALUE(LEFT(Tides!C185,5)),"")</f>
        <v>0.18888888888888888</v>
      </c>
      <c r="E185" s="10">
        <f>COUNTIF(Tides!C185, "*PM*")</f>
        <v>0</v>
      </c>
      <c r="F185" s="59">
        <f t="shared" si="88"/>
        <v>0.18888888888888888</v>
      </c>
      <c r="G185" s="51">
        <f>IF(ISNUMBER(VALUE(LEFT(RIGHT(Tides!C185,6),4))),VALUE(LEFT(RIGHT(Tides!C185,6),4)),"")</f>
        <v>1.7</v>
      </c>
      <c r="H185" s="9">
        <f>IF(ISNUMBER(TIMEVALUE(LEFT(Tides!D185,5))),TIMEVALUE(LEFT(Tides!D185,5)),"")</f>
        <v>0.44166666666666665</v>
      </c>
      <c r="I185" s="10">
        <f>IF(ISNUMBER(VALUE(LEFT(RIGHT(Tides!D185,6),4))),VALUE(LEFT(RIGHT(Tides!D185,6),4)),"")</f>
        <v>3.4</v>
      </c>
      <c r="J185" s="9">
        <f>IF(ISNUMBER(TIMEVALUE(LEFT(Tides!E185,5))),TIMEVALUE(LEFT(Tides!E185,5)),"")</f>
        <v>0.20972222222222223</v>
      </c>
      <c r="K185" s="10">
        <f>COUNTIF(Tides!E185, "*PM*")</f>
        <v>1</v>
      </c>
      <c r="L185" s="59">
        <f t="shared" si="99"/>
        <v>0.70972222222222225</v>
      </c>
      <c r="M185" s="51">
        <f>IF(ISNUMBER(VALUE(LEFT(RIGHT(Tides!E185,6),4))),VALUE(LEFT(RIGHT(Tides!E185,6),4)),"")</f>
        <v>1.3</v>
      </c>
      <c r="N185" s="9">
        <f>IF(ISNUMBER(TIMEVALUE(LEFT(Tides!F185,5))),TIMEVALUE(LEFT(Tides!F185,5)),"")</f>
        <v>0.47222222222222227</v>
      </c>
      <c r="O185" s="9"/>
      <c r="P185" s="10">
        <f>IF(ISNUMBER(VALUE(LEFT(RIGHT(Tides!F185,6),4))),VALUE(LEFT(RIGHT(Tides!F185,6),4)),"")</f>
        <v>3.4</v>
      </c>
      <c r="R185" s="36" t="str">
        <f t="shared" si="90"/>
        <v>Wed 15</v>
      </c>
      <c r="S185" s="22" t="str">
        <f t="shared" si="91"/>
        <v>No Restriction</v>
      </c>
      <c r="T185" s="22">
        <f t="shared" si="93"/>
        <v>0</v>
      </c>
      <c r="U185" s="22" t="str">
        <f t="shared" si="92"/>
        <v>1.0 hour</v>
      </c>
      <c r="V185" s="22">
        <f t="shared" si="94"/>
        <v>4.1666666666666699E-2</v>
      </c>
      <c r="W185" s="22" t="str">
        <f>IF(ISTEXT(Tides!B185),Tides!B185,"")</f>
        <v/>
      </c>
      <c r="X185" s="22" t="str">
        <f>IF(ISTEXT(Tides!C185),Tides!C185,"")</f>
        <v>4:32 AM / 1.7 m</v>
      </c>
      <c r="Y185" s="22" t="str">
        <f>IF(ISTEXT(Tides!D185),Tides!D185,"")</f>
        <v>10:36 AM / 3.4 m</v>
      </c>
      <c r="Z185" s="22" t="str">
        <f>IF(ISTEXT(Tides!E185),Tides!E185,"")</f>
        <v>5:02 PM / 1.3 m</v>
      </c>
      <c r="AA185" s="22" t="str">
        <f>IF(ISTEXT(Tides!F185),Tides!F185,"")</f>
        <v>11:20 PM / 3.4 m</v>
      </c>
      <c r="AB185" s="60" t="str">
        <f t="shared" si="100"/>
        <v/>
      </c>
      <c r="AC185" s="61" t="str">
        <f t="shared" si="96"/>
        <v/>
      </c>
      <c r="AD185" s="60">
        <f t="shared" si="97"/>
        <v>0.66805555555555551</v>
      </c>
      <c r="AE185" s="64">
        <f t="shared" si="98"/>
        <v>0.75138888888888899</v>
      </c>
      <c r="AF185" s="37">
        <f>Tides!H185</f>
        <v>0.17500000000000002</v>
      </c>
      <c r="AG185" s="37">
        <f>Tides!I185</f>
        <v>0.92013888888888884</v>
      </c>
    </row>
    <row r="186" spans="1:33" ht="19.95" customHeight="1" x14ac:dyDescent="0.25">
      <c r="A186" s="8" t="str">
        <f>Tides!A186</f>
        <v>Thu 16</v>
      </c>
      <c r="B186" s="9" t="str">
        <f>IF(ISNUMBER(TIMEVALUE(LEFT(Tides!B186,5))),TIMEVALUE(LEFT(Tides!B186,5)),"")</f>
        <v/>
      </c>
      <c r="C186" s="10" t="str">
        <f>IF(ISNUMBER(VALUE(LEFT(RIGHT(Tides!B186,6),4))),VALUE(LEFT(RIGHT(Tides!B186,6),4)),"")</f>
        <v/>
      </c>
      <c r="D186" s="9">
        <f>IF(ISNUMBER(TIMEVALUE(LEFT(Tides!C186,5))),TIMEVALUE(LEFT(Tides!C186,5)),"")</f>
        <v>0.22708333333333333</v>
      </c>
      <c r="E186" s="10">
        <f>COUNTIF(Tides!C186, "*PM*")</f>
        <v>0</v>
      </c>
      <c r="F186" s="59">
        <f t="shared" si="88"/>
        <v>0.22708333333333333</v>
      </c>
      <c r="G186" s="51">
        <f>IF(ISNUMBER(VALUE(LEFT(RIGHT(Tides!C186,6),4))),VALUE(LEFT(RIGHT(Tides!C186,6),4)),"")</f>
        <v>1.5</v>
      </c>
      <c r="H186" s="9">
        <f>IF(ISNUMBER(TIMEVALUE(LEFT(Tides!D186,5))),TIMEVALUE(LEFT(Tides!D186,5)),"")</f>
        <v>0.47916666666666669</v>
      </c>
      <c r="I186" s="10">
        <f>IF(ISNUMBER(VALUE(LEFT(RIGHT(Tides!D186,6),4))),VALUE(LEFT(RIGHT(Tides!D186,6),4)),"")</f>
        <v>3.5</v>
      </c>
      <c r="J186" s="9">
        <f>IF(ISNUMBER(TIMEVALUE(LEFT(Tides!E186,5))),TIMEVALUE(LEFT(Tides!E186,5)),"")</f>
        <v>0.24236111111111111</v>
      </c>
      <c r="K186" s="10">
        <f>COUNTIF(Tides!E186, "*PM*")</f>
        <v>1</v>
      </c>
      <c r="L186" s="59">
        <f t="shared" si="99"/>
        <v>0.74236111111111114</v>
      </c>
      <c r="M186" s="51">
        <f>IF(ISNUMBER(VALUE(LEFT(RIGHT(Tides!E186,6),4))),VALUE(LEFT(RIGHT(Tides!E186,6),4)),"")</f>
        <v>1.2</v>
      </c>
      <c r="N186" s="9" t="str">
        <f>IF(ISNUMBER(TIMEVALUE(LEFT(Tides!F186,5))),TIMEVALUE(LEFT(Tides!F186,5)),"")</f>
        <v/>
      </c>
      <c r="O186" s="9"/>
      <c r="P186" s="10" t="str">
        <f>IF(ISNUMBER(VALUE(LEFT(RIGHT(Tides!F186,6),4))),VALUE(LEFT(RIGHT(Tides!F186,6),4)),"")</f>
        <v/>
      </c>
      <c r="R186" s="36" t="str">
        <f t="shared" si="90"/>
        <v>Thu 16</v>
      </c>
      <c r="S186" s="22" t="str">
        <f t="shared" si="91"/>
        <v>No Restriction</v>
      </c>
      <c r="T186" s="22">
        <f t="shared" si="93"/>
        <v>0</v>
      </c>
      <c r="U186" s="22" t="str">
        <f t="shared" si="92"/>
        <v>1.5 hour</v>
      </c>
      <c r="V186" s="22">
        <f t="shared" si="94"/>
        <v>6.25E-2</v>
      </c>
      <c r="W186" s="22" t="str">
        <f>IF(ISTEXT(Tides!B186),Tides!B186,"")</f>
        <v/>
      </c>
      <c r="X186" s="22" t="str">
        <f>IF(ISTEXT(Tides!C186),Tides!C186,"")</f>
        <v>5:27 AM / 1.5 m</v>
      </c>
      <c r="Y186" s="22" t="str">
        <f>IF(ISTEXT(Tides!D186),Tides!D186,"")</f>
        <v>11:30 AM / 3.5 m</v>
      </c>
      <c r="Z186" s="22" t="str">
        <f>IF(ISTEXT(Tides!E186),Tides!E186,"")</f>
        <v>5:49 PM / 1.2 m</v>
      </c>
      <c r="AA186" s="22" t="str">
        <f>IF(ISTEXT(Tides!F186),Tides!F186,"")</f>
        <v/>
      </c>
      <c r="AB186" s="60" t="str">
        <f t="shared" ref="AB186:AB187" si="101">IF(T186&gt;0,F186-T186,"")</f>
        <v/>
      </c>
      <c r="AC186" s="61" t="str">
        <f t="shared" si="96"/>
        <v/>
      </c>
      <c r="AD186" s="60">
        <f t="shared" si="97"/>
        <v>0.67986111111111114</v>
      </c>
      <c r="AE186" s="64">
        <f t="shared" si="98"/>
        <v>0.80486111111111114</v>
      </c>
      <c r="AF186" s="37">
        <f>Tides!H186</f>
        <v>0.17500000000000002</v>
      </c>
      <c r="AG186" s="37">
        <f>Tides!I186</f>
        <v>0.92083333333333339</v>
      </c>
    </row>
    <row r="187" spans="1:33" ht="19.95" customHeight="1" x14ac:dyDescent="0.25">
      <c r="A187" s="8" t="str">
        <f>Tides!A187</f>
        <v>Fri 17</v>
      </c>
      <c r="B187" s="9">
        <f>IF(ISNUMBER(TIMEVALUE(LEFT(Tides!B187,5))),TIMEVALUE(LEFT(Tides!B187,5)),"")</f>
        <v>0.50416666666666665</v>
      </c>
      <c r="C187" s="10">
        <f>IF(ISNUMBER(VALUE(LEFT(RIGHT(Tides!B187,6),4))),VALUE(LEFT(RIGHT(Tides!B187,6),4)),"")</f>
        <v>3.6</v>
      </c>
      <c r="D187" s="9">
        <f>IF(ISNUMBER(TIMEVALUE(LEFT(Tides!C187,5))),TIMEVALUE(LEFT(Tides!C187,5)),"")</f>
        <v>0.2590277777777778</v>
      </c>
      <c r="E187" s="10">
        <f>COUNTIF(Tides!C187, "*PM*")</f>
        <v>0</v>
      </c>
      <c r="F187" s="59">
        <f t="shared" si="88"/>
        <v>0.2590277777777778</v>
      </c>
      <c r="G187" s="51">
        <f>IF(ISNUMBER(VALUE(LEFT(RIGHT(Tides!C187,6),4))),VALUE(LEFT(RIGHT(Tides!C187,6),4)),"")</f>
        <v>1.4</v>
      </c>
      <c r="H187" s="9">
        <f>IF(ISNUMBER(TIMEVALUE(LEFT(Tides!D187,5))),TIMEVALUE(LEFT(Tides!D187,5)),"")</f>
        <v>0.5131944444444444</v>
      </c>
      <c r="I187" s="10">
        <f>IF(ISNUMBER(VALUE(LEFT(RIGHT(Tides!D187,6),4))),VALUE(LEFT(RIGHT(Tides!D187,6),4)),"")</f>
        <v>3.6</v>
      </c>
      <c r="J187" s="9">
        <f>IF(ISNUMBER(TIMEVALUE(LEFT(Tides!E187,5))),TIMEVALUE(LEFT(Tides!E187,5)),"")</f>
        <v>0.27152777777777776</v>
      </c>
      <c r="K187" s="10">
        <f>COUNTIF(Tides!E187, "*PM*")</f>
        <v>1</v>
      </c>
      <c r="L187" s="59">
        <f t="shared" si="99"/>
        <v>0.77152777777777781</v>
      </c>
      <c r="M187" s="51">
        <f>IF(ISNUMBER(VALUE(LEFT(RIGHT(Tides!E187,6),4))),VALUE(LEFT(RIGHT(Tides!E187,6),4)),"")</f>
        <v>1.1000000000000001</v>
      </c>
      <c r="N187" s="9" t="str">
        <f>IF(ISNUMBER(TIMEVALUE(LEFT(Tides!F187,5))),TIMEVALUE(LEFT(Tides!F187,5)),"")</f>
        <v/>
      </c>
      <c r="O187" s="9"/>
      <c r="P187" s="10" t="str">
        <f>IF(ISNUMBER(VALUE(LEFT(RIGHT(Tides!F187,6),4))),VALUE(LEFT(RIGHT(Tides!F187,6),4)),"")</f>
        <v/>
      </c>
      <c r="R187" s="36" t="str">
        <f t="shared" si="90"/>
        <v>Fri 17</v>
      </c>
      <c r="S187" s="22" t="str">
        <f t="shared" si="91"/>
        <v>No Restriction</v>
      </c>
      <c r="T187" s="22">
        <f t="shared" si="93"/>
        <v>0</v>
      </c>
      <c r="U187" s="22" t="str">
        <f t="shared" si="92"/>
        <v>1.5 hour</v>
      </c>
      <c r="V187" s="22">
        <f t="shared" si="94"/>
        <v>6.25E-2</v>
      </c>
      <c r="W187" s="22" t="str">
        <f>IF(ISTEXT(Tides!B187),Tides!B187,"")</f>
        <v>12:06 AM / 3.6 m</v>
      </c>
      <c r="X187" s="22" t="str">
        <f>IF(ISTEXT(Tides!C187),Tides!C187,"")</f>
        <v>6:13 AM / 1.4 m</v>
      </c>
      <c r="Y187" s="22" t="str">
        <f>IF(ISTEXT(Tides!D187),Tides!D187,"")</f>
        <v>12:19 PM / 3.6 m</v>
      </c>
      <c r="Z187" s="22" t="str">
        <f>IF(ISTEXT(Tides!E187),Tides!E187,"")</f>
        <v>6:31 PM / 1.1 m</v>
      </c>
      <c r="AA187" s="22" t="str">
        <f>IF(ISTEXT(Tides!F187),Tides!F187,"")</f>
        <v/>
      </c>
      <c r="AB187" s="60" t="str">
        <f t="shared" si="101"/>
        <v/>
      </c>
      <c r="AC187" s="61" t="str">
        <f t="shared" si="96"/>
        <v/>
      </c>
      <c r="AD187" s="60">
        <f t="shared" si="97"/>
        <v>0.70902777777777781</v>
      </c>
      <c r="AE187" s="64">
        <f t="shared" si="98"/>
        <v>0.83402777777777781</v>
      </c>
      <c r="AF187" s="37">
        <f>Tides!H187</f>
        <v>0.17430555555555557</v>
      </c>
      <c r="AG187" s="37">
        <f>Tides!I187</f>
        <v>0.92083333333333339</v>
      </c>
    </row>
    <row r="188" spans="1:33" ht="19.95" customHeight="1" x14ac:dyDescent="0.25">
      <c r="A188" s="8" t="str">
        <f>Tides!A188</f>
        <v>Sat 18</v>
      </c>
      <c r="B188" s="9">
        <f>IF(ISNUMBER(TIMEVALUE(LEFT(Tides!B188,5))),TIMEVALUE(LEFT(Tides!B188,5)),"")</f>
        <v>0.53194444444444444</v>
      </c>
      <c r="C188" s="10">
        <f>IF(ISNUMBER(VALUE(LEFT(RIGHT(Tides!B188,6),4))),VALUE(LEFT(RIGHT(Tides!B188,6),4)),"")</f>
        <v>3.7</v>
      </c>
      <c r="D188" s="9">
        <f>IF(ISNUMBER(TIMEVALUE(LEFT(Tides!C188,5))),TIMEVALUE(LEFT(Tides!C188,5)),"")</f>
        <v>0.28750000000000003</v>
      </c>
      <c r="E188" s="10">
        <f>COUNTIF(Tides!C188, "*PM*")</f>
        <v>0</v>
      </c>
      <c r="F188" s="59">
        <f>IF(ISNUMBER(TIMEVALUE(LEFT(Tides!C188,5))),TIMEVALUE(LEFT(Tides!C188,5)),"")</f>
        <v>0.28750000000000003</v>
      </c>
      <c r="G188" s="51">
        <f>IF(ISNUMBER(VALUE(LEFT(RIGHT(Tides!C188,6),4))),VALUE(LEFT(RIGHT(Tides!C188,6),4)),"")</f>
        <v>1.2</v>
      </c>
      <c r="H188" s="9">
        <f>IF(ISNUMBER(TIMEVALUE(LEFT(Tides!D188,5))),TIMEVALUE(LEFT(Tides!D188,5)),"")</f>
        <v>4.3055555555555562E-2</v>
      </c>
      <c r="I188" s="10">
        <f>IF(ISNUMBER(VALUE(LEFT(RIGHT(Tides!D188,6),4))),VALUE(LEFT(RIGHT(Tides!D188,6),4)),"")</f>
        <v>3.7</v>
      </c>
      <c r="J188" s="9">
        <f>IF(ISNUMBER(TIMEVALUE(LEFT(Tides!E188,5))),TIMEVALUE(LEFT(Tides!E188,5)),"")</f>
        <v>0.29791666666666666</v>
      </c>
      <c r="K188" s="10">
        <f>COUNTIF(Tides!E188, "*PM*")</f>
        <v>1</v>
      </c>
      <c r="L188" s="59">
        <f t="shared" si="99"/>
        <v>0.79791666666666661</v>
      </c>
      <c r="M188" s="51">
        <f>IF(ISNUMBER(VALUE(LEFT(RIGHT(Tides!E188,6),4))),VALUE(LEFT(RIGHT(Tides!E188,6),4)),"")</f>
        <v>1.1000000000000001</v>
      </c>
      <c r="N188" s="9" t="str">
        <f>IF(ISNUMBER(TIMEVALUE(LEFT(Tides!F188,5))),TIMEVALUE(LEFT(Tides!F188,5)),"")</f>
        <v/>
      </c>
      <c r="O188" s="9"/>
      <c r="P188" s="10" t="str">
        <f>IF(ISNUMBER(VALUE(LEFT(RIGHT(Tides!F188,6),4))),VALUE(LEFT(RIGHT(Tides!F188,6),4)),"")</f>
        <v/>
      </c>
      <c r="R188" s="36" t="str">
        <f t="shared" si="90"/>
        <v>Sat 18</v>
      </c>
      <c r="S188" s="22" t="str">
        <f t="shared" si="91"/>
        <v>1.5 hour</v>
      </c>
      <c r="T188" s="22">
        <f t="shared" si="93"/>
        <v>6.25E-2</v>
      </c>
      <c r="U188" s="22" t="str">
        <f t="shared" si="92"/>
        <v>1.5 hour</v>
      </c>
      <c r="V188" s="22">
        <f t="shared" si="94"/>
        <v>6.25E-2</v>
      </c>
      <c r="W188" s="22" t="str">
        <f>IF(ISTEXT(Tides!B188),Tides!B188,"")</f>
        <v>12:46 AM / 3.7 m</v>
      </c>
      <c r="X188" s="22" t="str">
        <f>IF(ISTEXT(Tides!C188),Tides!C188,"")</f>
        <v>6:54 AM / 1.2 m</v>
      </c>
      <c r="Y188" s="22" t="str">
        <f>IF(ISTEXT(Tides!D188),Tides!D188,"")</f>
        <v>1:02 PM / 3.7 m</v>
      </c>
      <c r="Z188" s="22" t="str">
        <f>IF(ISTEXT(Tides!E188),Tides!E188,"")</f>
        <v>7:09 PM / 1.1 m</v>
      </c>
      <c r="AA188" s="22" t="str">
        <f>IF(ISTEXT(Tides!F188),Tides!F188,"")</f>
        <v/>
      </c>
      <c r="AB188" s="60">
        <f t="shared" si="100"/>
        <v>0.22500000000000003</v>
      </c>
      <c r="AC188" s="61">
        <f t="shared" si="96"/>
        <v>0.35000000000000003</v>
      </c>
      <c r="AD188" s="60">
        <f t="shared" si="97"/>
        <v>0.73541666666666661</v>
      </c>
      <c r="AE188" s="64">
        <f t="shared" si="98"/>
        <v>0.86041666666666661</v>
      </c>
      <c r="AF188" s="37">
        <f>Tides!H188</f>
        <v>0.17430555555555557</v>
      </c>
      <c r="AG188" s="37">
        <f>Tides!I188</f>
        <v>0.92152777777777783</v>
      </c>
    </row>
    <row r="189" spans="1:33" ht="19.95" customHeight="1" x14ac:dyDescent="0.25">
      <c r="A189" s="8" t="str">
        <f>Tides!A189</f>
        <v>Sun 19</v>
      </c>
      <c r="B189" s="9">
        <f>IF(ISNUMBER(TIMEVALUE(LEFT(Tides!B189,5))),TIMEVALUE(LEFT(Tides!B189,5)),"")</f>
        <v>5.8333333333333327E-2</v>
      </c>
      <c r="C189" s="10">
        <f>IF(ISNUMBER(VALUE(LEFT(RIGHT(Tides!B189,6),4))),VALUE(LEFT(RIGHT(Tides!B189,6),4)),"")</f>
        <v>3.8</v>
      </c>
      <c r="D189" s="9">
        <f>IF(ISNUMBER(TIMEVALUE(LEFT(Tides!C189,5))),TIMEVALUE(LEFT(Tides!C189,5)),"")</f>
        <v>0.31388888888888888</v>
      </c>
      <c r="E189" s="10">
        <f>COUNTIF(Tides!C189, "*PM*")</f>
        <v>0</v>
      </c>
      <c r="F189" s="59">
        <f>IF(ISNUMBER(TIMEVALUE(LEFT(Tides!C189,5))),TIMEVALUE(LEFT(Tides!C189,5)),"")</f>
        <v>0.31388888888888888</v>
      </c>
      <c r="G189" s="51">
        <f>IF(ISNUMBER(VALUE(LEFT(RIGHT(Tides!C189,6),4))),VALUE(LEFT(RIGHT(Tides!C189,6),4)),"")</f>
        <v>1</v>
      </c>
      <c r="H189" s="9">
        <f>IF(ISNUMBER(TIMEVALUE(LEFT(Tides!D189,5))),TIMEVALUE(LEFT(Tides!D189,5)),"")</f>
        <v>7.1527777777777787E-2</v>
      </c>
      <c r="I189" s="10">
        <f>IF(ISNUMBER(VALUE(LEFT(RIGHT(Tides!D189,6),4))),VALUE(LEFT(RIGHT(Tides!D189,6),4)),"")</f>
        <v>3.8</v>
      </c>
      <c r="J189" s="9">
        <f>IF(ISNUMBER(TIMEVALUE(LEFT(Tides!E189,5))),TIMEVALUE(LEFT(Tides!E189,5)),"")</f>
        <v>0.32361111111111113</v>
      </c>
      <c r="K189" s="10">
        <f>COUNTIF(Tides!E189, "*PM*")</f>
        <v>1</v>
      </c>
      <c r="L189" s="59">
        <f t="shared" si="99"/>
        <v>0.82361111111111107</v>
      </c>
      <c r="M189" s="51">
        <f>IF(ISNUMBER(VALUE(LEFT(RIGHT(Tides!E189,6),4))),VALUE(LEFT(RIGHT(Tides!E189,6),4)),"")</f>
        <v>1</v>
      </c>
      <c r="N189" s="9" t="str">
        <f>IF(ISNUMBER(TIMEVALUE(LEFT(Tides!F189,5))),TIMEVALUE(LEFT(Tides!F189,5)),"")</f>
        <v/>
      </c>
      <c r="O189" s="9"/>
      <c r="P189" s="10" t="str">
        <f>IF(ISNUMBER(VALUE(LEFT(RIGHT(Tides!F189,6),4))),VALUE(LEFT(RIGHT(Tides!F189,6),4)),"")</f>
        <v/>
      </c>
      <c r="R189" s="36" t="str">
        <f t="shared" si="90"/>
        <v>Sun 19</v>
      </c>
      <c r="S189" s="22" t="str">
        <f t="shared" si="91"/>
        <v>1.5 hour</v>
      </c>
      <c r="T189" s="22">
        <f t="shared" si="93"/>
        <v>6.25E-2</v>
      </c>
      <c r="U189" s="22" t="str">
        <f t="shared" si="92"/>
        <v>1.5 hour</v>
      </c>
      <c r="V189" s="22">
        <f t="shared" si="94"/>
        <v>6.25E-2</v>
      </c>
      <c r="W189" s="22" t="str">
        <f>IF(ISTEXT(Tides!B189),Tides!B189,"")</f>
        <v>1:24 AM / 3.8 m</v>
      </c>
      <c r="X189" s="22" t="str">
        <f>IF(ISTEXT(Tides!C189),Tides!C189,"")</f>
        <v>7:32 AM / 1.0 m</v>
      </c>
      <c r="Y189" s="22" t="str">
        <f>IF(ISTEXT(Tides!D189),Tides!D189,"")</f>
        <v>1:43 PM / 3.8 m</v>
      </c>
      <c r="Z189" s="22" t="str">
        <f>IF(ISTEXT(Tides!E189),Tides!E189,"")</f>
        <v>7:46 PM / 1.0 m</v>
      </c>
      <c r="AA189" s="22" t="str">
        <f>IF(ISTEXT(Tides!F189),Tides!F189,"")</f>
        <v/>
      </c>
      <c r="AB189" s="60">
        <f t="shared" si="100"/>
        <v>0.25138888888888888</v>
      </c>
      <c r="AC189" s="61">
        <f t="shared" si="96"/>
        <v>0.37638888888888888</v>
      </c>
      <c r="AD189" s="60">
        <f t="shared" si="97"/>
        <v>0.76111111111111107</v>
      </c>
      <c r="AE189" s="64">
        <f t="shared" si="98"/>
        <v>0.88611111111111107</v>
      </c>
      <c r="AF189" s="37">
        <f>Tides!H189</f>
        <v>0.17430555555555557</v>
      </c>
      <c r="AG189" s="37">
        <f>Tides!I189</f>
        <v>0.92152777777777783</v>
      </c>
    </row>
    <row r="190" spans="1:33" ht="19.95" customHeight="1" x14ac:dyDescent="0.25">
      <c r="A190" s="8" t="str">
        <f>Tides!A190</f>
        <v>Mon 20</v>
      </c>
      <c r="B190" s="9">
        <f>IF(ISNUMBER(TIMEVALUE(LEFT(Tides!B190,5))),TIMEVALUE(LEFT(Tides!B190,5)),"")</f>
        <v>8.4027777777777771E-2</v>
      </c>
      <c r="C190" s="10">
        <f>IF(ISNUMBER(VALUE(LEFT(RIGHT(Tides!B190,6),4))),VALUE(LEFT(RIGHT(Tides!B190,6),4)),"")</f>
        <v>3.9</v>
      </c>
      <c r="D190" s="9">
        <f>IF(ISNUMBER(TIMEVALUE(LEFT(Tides!C190,5))),TIMEVALUE(LEFT(Tides!C190,5)),"")</f>
        <v>0.33888888888888885</v>
      </c>
      <c r="E190" s="10">
        <f>COUNTIF(Tides!C190, "*PM*")</f>
        <v>0</v>
      </c>
      <c r="F190" s="59">
        <f>IF(ISNUMBER(TIMEVALUE(LEFT(Tides!C190,5))),TIMEVALUE(LEFT(Tides!C190,5)),"")</f>
        <v>0.33888888888888885</v>
      </c>
      <c r="G190" s="51">
        <f>IF(ISNUMBER(VALUE(LEFT(RIGHT(Tides!C190,6),4))),VALUE(LEFT(RIGHT(Tides!C190,6),4)),"")</f>
        <v>0.9</v>
      </c>
      <c r="H190" s="9">
        <f>IF(ISNUMBER(TIMEVALUE(LEFT(Tides!D190,5))),TIMEVALUE(LEFT(Tides!D190,5)),"")</f>
        <v>9.8611111111111108E-2</v>
      </c>
      <c r="I190" s="10">
        <f>IF(ISNUMBER(VALUE(LEFT(RIGHT(Tides!D190,6),4))),VALUE(LEFT(RIGHT(Tides!D190,6),4)),"")</f>
        <v>3.9</v>
      </c>
      <c r="J190" s="9">
        <f>IF(ISNUMBER(TIMEVALUE(LEFT(Tides!E190,5))),TIMEVALUE(LEFT(Tides!E190,5)),"")</f>
        <v>0.34791666666666665</v>
      </c>
      <c r="K190" s="10">
        <f>COUNTIF(Tides!E190, "*PM*")</f>
        <v>1</v>
      </c>
      <c r="L190" s="59">
        <f t="shared" si="99"/>
        <v>0.84791666666666665</v>
      </c>
      <c r="M190" s="51">
        <f>IF(ISNUMBER(VALUE(LEFT(RIGHT(Tides!E190,6),4))),VALUE(LEFT(RIGHT(Tides!E190,6),4)),"")</f>
        <v>0.9</v>
      </c>
      <c r="N190" s="9" t="str">
        <f>IF(ISNUMBER(TIMEVALUE(LEFT(Tides!F190,5))),TIMEVALUE(LEFT(Tides!F190,5)),"")</f>
        <v/>
      </c>
      <c r="O190" s="9"/>
      <c r="P190" s="10" t="str">
        <f>IF(ISNUMBER(VALUE(LEFT(RIGHT(Tides!F190,6),4))),VALUE(LEFT(RIGHT(Tides!F190,6),4)),"")</f>
        <v/>
      </c>
      <c r="R190" s="36" t="str">
        <f t="shared" si="90"/>
        <v>Mon 20</v>
      </c>
      <c r="S190" s="22" t="str">
        <f t="shared" si="91"/>
        <v>1.5 hour</v>
      </c>
      <c r="T190" s="22">
        <f>IF(OR(G190&gt;1.3,ISNUMBER(G190)=FALSE),0,IF(G190&gt;1.2,0.0416666666666667,IF(G190&gt;0.5,0.0625,0.0833333333333333)))</f>
        <v>6.25E-2</v>
      </c>
      <c r="U190" s="22" t="str">
        <f t="shared" si="92"/>
        <v>1.5 hour</v>
      </c>
      <c r="V190" s="22">
        <f t="shared" si="94"/>
        <v>6.25E-2</v>
      </c>
      <c r="W190" s="22" t="str">
        <f>IF(ISTEXT(Tides!B190),Tides!B190,"")</f>
        <v>2:01 AM / 3.9 m</v>
      </c>
      <c r="X190" s="22" t="str">
        <f>IF(ISTEXT(Tides!C190),Tides!C190,"")</f>
        <v>8:08 AM / 0.9 m</v>
      </c>
      <c r="Y190" s="22" t="str">
        <f>IF(ISTEXT(Tides!D190),Tides!D190,"")</f>
        <v>2:22 PM / 3.9 m</v>
      </c>
      <c r="Z190" s="22" t="str">
        <f>IF(ISTEXT(Tides!E190),Tides!E190,"")</f>
        <v>8:21 PM / 0.9 m</v>
      </c>
      <c r="AA190" s="22" t="str">
        <f>IF(ISTEXT(Tides!F190),Tides!F190,"")</f>
        <v/>
      </c>
      <c r="AB190" s="60">
        <f t="shared" si="100"/>
        <v>0.27638888888888885</v>
      </c>
      <c r="AC190" s="61">
        <f t="shared" si="96"/>
        <v>0.40138888888888885</v>
      </c>
      <c r="AD190" s="60">
        <f t="shared" si="97"/>
        <v>0.78541666666666665</v>
      </c>
      <c r="AE190" s="64">
        <f t="shared" si="98"/>
        <v>0.91041666666666665</v>
      </c>
      <c r="AF190" s="37">
        <f>Tides!H190</f>
        <v>0.17500000000000002</v>
      </c>
      <c r="AG190" s="37">
        <f>Tides!I190</f>
        <v>0.92152777777777783</v>
      </c>
    </row>
    <row r="191" spans="1:33" ht="19.95" customHeight="1" x14ac:dyDescent="0.25">
      <c r="A191" s="8" t="str">
        <f>Tides!A191</f>
        <v>Tue 21</v>
      </c>
      <c r="B191" s="9">
        <f>IF(ISNUMBER(TIMEVALUE(LEFT(Tides!B191,5))),TIMEVALUE(LEFT(Tides!B191,5)),"")</f>
        <v>0.10833333333333334</v>
      </c>
      <c r="C191" s="10">
        <f>IF(ISNUMBER(VALUE(LEFT(RIGHT(Tides!B191,6),4))),VALUE(LEFT(RIGHT(Tides!B191,6),4)),"")</f>
        <v>4</v>
      </c>
      <c r="D191" s="9">
        <f>IF(ISNUMBER(TIMEVALUE(LEFT(Tides!C191,5))),TIMEVALUE(LEFT(Tides!C191,5)),"")</f>
        <v>0.36388888888888887</v>
      </c>
      <c r="E191" s="10">
        <f>COUNTIF(Tides!C191, "*PM*")</f>
        <v>0</v>
      </c>
      <c r="F191" s="59">
        <f>IF(ISNUMBER(TIMEVALUE(LEFT(Tides!C191,5))),TIMEVALUE(LEFT(Tides!C191,5)),"")</f>
        <v>0.36388888888888887</v>
      </c>
      <c r="G191" s="51">
        <f>IF(ISNUMBER(VALUE(LEFT(RIGHT(Tides!C191,6),4))),VALUE(LEFT(RIGHT(Tides!C191,6),4)),"")</f>
        <v>0.8</v>
      </c>
      <c r="H191" s="9">
        <f>IF(ISNUMBER(TIMEVALUE(LEFT(Tides!D191,5))),TIMEVALUE(LEFT(Tides!D191,5)),"")</f>
        <v>0.125</v>
      </c>
      <c r="I191" s="10">
        <f>IF(ISNUMBER(VALUE(LEFT(RIGHT(Tides!D191,6),4))),VALUE(LEFT(RIGHT(Tides!D191,6),4)),"")</f>
        <v>3.9</v>
      </c>
      <c r="J191" s="9">
        <f>IF(ISNUMBER(TIMEVALUE(LEFT(Tides!E191,5))),TIMEVALUE(LEFT(Tides!E191,5)),"")</f>
        <v>0.37291666666666662</v>
      </c>
      <c r="K191" s="10">
        <f>COUNTIF(Tides!E191, "*PM*")</f>
        <v>1</v>
      </c>
      <c r="L191" s="59">
        <f t="shared" si="99"/>
        <v>0.87291666666666656</v>
      </c>
      <c r="M191" s="51">
        <f>IF(ISNUMBER(VALUE(LEFT(RIGHT(Tides!E191,6),4))),VALUE(LEFT(RIGHT(Tides!E191,6),4)),"")</f>
        <v>0.9</v>
      </c>
      <c r="N191" s="9" t="str">
        <f>IF(ISNUMBER(TIMEVALUE(LEFT(Tides!F191,5))),TIMEVALUE(LEFT(Tides!F191,5)),"")</f>
        <v/>
      </c>
      <c r="O191" s="9"/>
      <c r="P191" s="10" t="str">
        <f>IF(ISNUMBER(VALUE(LEFT(RIGHT(Tides!F191,6),4))),VALUE(LEFT(RIGHT(Tides!F191,6),4)),"")</f>
        <v/>
      </c>
      <c r="R191" s="36" t="str">
        <f t="shared" si="90"/>
        <v>Tue 21</v>
      </c>
      <c r="S191" s="22" t="str">
        <f t="shared" si="91"/>
        <v>1.5 hour</v>
      </c>
      <c r="T191" s="22">
        <f t="shared" ref="T191:T200" si="102">IF(OR(G191&gt;1.3,ISNUMBER(G191)=FALSE),0,IF(G191&gt;1.2,0.0416666666666667,IF(G191&gt;0.5,0.0625,0.0833333333333333)))</f>
        <v>6.25E-2</v>
      </c>
      <c r="U191" s="22" t="str">
        <f t="shared" si="92"/>
        <v>1.5 hour</v>
      </c>
      <c r="V191" s="22">
        <f t="shared" si="94"/>
        <v>6.25E-2</v>
      </c>
      <c r="W191" s="22" t="str">
        <f>IF(ISTEXT(Tides!B191),Tides!B191,"")</f>
        <v>2:36 AM / 4.0 m</v>
      </c>
      <c r="X191" s="22" t="str">
        <f>IF(ISTEXT(Tides!C191),Tides!C191,"")</f>
        <v>8:44 AM / 0.8 m</v>
      </c>
      <c r="Y191" s="22" t="str">
        <f>IF(ISTEXT(Tides!D191),Tides!D191,"")</f>
        <v>3:00 PM / 3.9 m</v>
      </c>
      <c r="Z191" s="22" t="str">
        <f>IF(ISTEXT(Tides!E191),Tides!E191,"")</f>
        <v>8:57 PM / 0.9 m</v>
      </c>
      <c r="AA191" s="22" t="str">
        <f>IF(ISTEXT(Tides!F191),Tides!F191,"")</f>
        <v/>
      </c>
      <c r="AB191" s="60">
        <f t="shared" si="100"/>
        <v>0.30138888888888887</v>
      </c>
      <c r="AC191" s="61">
        <f t="shared" si="96"/>
        <v>0.42638888888888887</v>
      </c>
      <c r="AD191" s="60">
        <f t="shared" si="97"/>
        <v>0.81041666666666656</v>
      </c>
      <c r="AE191" s="64">
        <f t="shared" si="98"/>
        <v>0.93541666666666656</v>
      </c>
      <c r="AF191" s="37">
        <f>Tides!H191</f>
        <v>0.17500000000000002</v>
      </c>
      <c r="AG191" s="37">
        <f>Tides!I191</f>
        <v>0.92222222222222217</v>
      </c>
    </row>
    <row r="192" spans="1:33" ht="19.95" customHeight="1" x14ac:dyDescent="0.25">
      <c r="A192" s="8" t="str">
        <f>Tides!A192</f>
        <v>Wed 22</v>
      </c>
      <c r="B192" s="9">
        <f>IF(ISNUMBER(TIMEVALUE(LEFT(Tides!B192,5))),TIMEVALUE(LEFT(Tides!B192,5)),"")</f>
        <v>0.13333333333333333</v>
      </c>
      <c r="C192" s="10">
        <f>IF(ISNUMBER(VALUE(LEFT(RIGHT(Tides!B192,6),4))),VALUE(LEFT(RIGHT(Tides!B192,6),4)),"")</f>
        <v>4.0999999999999996</v>
      </c>
      <c r="D192" s="9">
        <f>IF(ISNUMBER(TIMEVALUE(LEFT(Tides!C192,5))),TIMEVALUE(LEFT(Tides!C192,5)),"")</f>
        <v>0.3888888888888889</v>
      </c>
      <c r="E192" s="10">
        <f>COUNTIF(Tides!C192, "*PM*")</f>
        <v>0</v>
      </c>
      <c r="F192" s="59">
        <f>IF(ISNUMBER(TIMEVALUE(LEFT(Tides!C192,5))),TIMEVALUE(LEFT(Tides!C192,5)),"")</f>
        <v>0.3888888888888889</v>
      </c>
      <c r="G192" s="51">
        <f>IF(ISNUMBER(VALUE(LEFT(RIGHT(Tides!C192,6),4))),VALUE(LEFT(RIGHT(Tides!C192,6),4)),"")</f>
        <v>0.7</v>
      </c>
      <c r="H192" s="9">
        <f>IF(ISNUMBER(TIMEVALUE(LEFT(Tides!D192,5))),TIMEVALUE(LEFT(Tides!D192,5)),"")</f>
        <v>0.15208333333333332</v>
      </c>
      <c r="I192" s="10">
        <f>IF(ISNUMBER(VALUE(LEFT(RIGHT(Tides!D192,6),4))),VALUE(LEFT(RIGHT(Tides!D192,6),4)),"")</f>
        <v>3.9</v>
      </c>
      <c r="J192" s="9">
        <f>IF(ISNUMBER(TIMEVALUE(LEFT(Tides!E192,5))),TIMEVALUE(LEFT(Tides!E192,5)),"")</f>
        <v>0.3979166666666667</v>
      </c>
      <c r="K192" s="10">
        <f>COUNTIF(Tides!E192, "*PM*")</f>
        <v>1</v>
      </c>
      <c r="L192" s="59">
        <f t="shared" si="99"/>
        <v>0.8979166666666667</v>
      </c>
      <c r="M192" s="51">
        <f>IF(ISNUMBER(VALUE(LEFT(RIGHT(Tides!E192,6),4))),VALUE(LEFT(RIGHT(Tides!E192,6),4)),"")</f>
        <v>0.9</v>
      </c>
      <c r="N192" s="9" t="str">
        <f>IF(ISNUMBER(TIMEVALUE(LEFT(Tides!F192,5))),TIMEVALUE(LEFT(Tides!F192,5)),"")</f>
        <v/>
      </c>
      <c r="O192" s="9"/>
      <c r="P192" s="10" t="str">
        <f>IF(ISNUMBER(VALUE(LEFT(RIGHT(Tides!F192,6),4))),VALUE(LEFT(RIGHT(Tides!F192,6),4)),"")</f>
        <v/>
      </c>
      <c r="R192" s="36" t="str">
        <f t="shared" si="90"/>
        <v>Wed 22</v>
      </c>
      <c r="S192" s="22" t="str">
        <f t="shared" si="91"/>
        <v>1.5 hour</v>
      </c>
      <c r="T192" s="22">
        <f t="shared" si="102"/>
        <v>6.25E-2</v>
      </c>
      <c r="U192" s="22" t="str">
        <f t="shared" si="92"/>
        <v>1.5 hour</v>
      </c>
      <c r="V192" s="22">
        <f t="shared" si="94"/>
        <v>6.25E-2</v>
      </c>
      <c r="W192" s="22" t="str">
        <f>IF(ISTEXT(Tides!B192),Tides!B192,"")</f>
        <v>3:12 AM / 4.1 m</v>
      </c>
      <c r="X192" s="22" t="str">
        <f>IF(ISTEXT(Tides!C192),Tides!C192,"")</f>
        <v>9:20 AM / 0.7 m</v>
      </c>
      <c r="Y192" s="22" t="str">
        <f>IF(ISTEXT(Tides!D192),Tides!D192,"")</f>
        <v>3:39 PM / 3.9 m</v>
      </c>
      <c r="Z192" s="22" t="str">
        <f>IF(ISTEXT(Tides!E192),Tides!E192,"")</f>
        <v>9:33 PM / 0.9 m</v>
      </c>
      <c r="AA192" s="22" t="str">
        <f>IF(ISTEXT(Tides!F192),Tides!F192,"")</f>
        <v/>
      </c>
      <c r="AB192" s="60">
        <f t="shared" si="100"/>
        <v>0.3263888888888889</v>
      </c>
      <c r="AC192" s="61">
        <f t="shared" si="96"/>
        <v>0.4513888888888889</v>
      </c>
      <c r="AD192" s="60">
        <f t="shared" si="97"/>
        <v>0.8354166666666667</v>
      </c>
      <c r="AE192" s="64">
        <f t="shared" si="98"/>
        <v>0.9604166666666667</v>
      </c>
      <c r="AF192" s="37">
        <f>Tides!H192</f>
        <v>0.17500000000000002</v>
      </c>
      <c r="AG192" s="37">
        <f>Tides!I192</f>
        <v>0.92222222222222217</v>
      </c>
    </row>
    <row r="193" spans="1:33" ht="19.95" customHeight="1" x14ac:dyDescent="0.25">
      <c r="A193" s="8" t="str">
        <f>Tides!A193</f>
        <v>Thu 23</v>
      </c>
      <c r="B193" s="9">
        <f>IF(ISNUMBER(TIMEVALUE(LEFT(Tides!B193,5))),TIMEVALUE(LEFT(Tides!B193,5)),"")</f>
        <v>0.15902777777777777</v>
      </c>
      <c r="C193" s="10">
        <f>IF(ISNUMBER(VALUE(LEFT(RIGHT(Tides!B193,6),4))),VALUE(LEFT(RIGHT(Tides!B193,6),4)),"")</f>
        <v>4.0999999999999996</v>
      </c>
      <c r="D193" s="9">
        <f>IF(ISNUMBER(TIMEVALUE(LEFT(Tides!C193,5))),TIMEVALUE(LEFT(Tides!C193,5)),"")</f>
        <v>0.4152777777777778</v>
      </c>
      <c r="E193" s="10">
        <f>COUNTIF(Tides!C193, "*PM*")</f>
        <v>0</v>
      </c>
      <c r="F193" s="59">
        <f>IF(ISNUMBER(TIMEVALUE(LEFT(Tides!C193,5))),TIMEVALUE(LEFT(Tides!C193,5)),"")</f>
        <v>0.4152777777777778</v>
      </c>
      <c r="G193" s="51">
        <f>IF(ISNUMBER(VALUE(LEFT(RIGHT(Tides!C193,6),4))),VALUE(LEFT(RIGHT(Tides!C193,6),4)),"")</f>
        <v>0.7</v>
      </c>
      <c r="H193" s="9">
        <f>IF(ISNUMBER(TIMEVALUE(LEFT(Tides!D193,5))),TIMEVALUE(LEFT(Tides!D193,5)),"")</f>
        <v>0.17986111111111111</v>
      </c>
      <c r="I193" s="10">
        <f>IF(ISNUMBER(VALUE(LEFT(RIGHT(Tides!D193,6),4))),VALUE(LEFT(RIGHT(Tides!D193,6),4)),"")</f>
        <v>3.9</v>
      </c>
      <c r="J193" s="9">
        <f>IF(ISNUMBER(TIMEVALUE(LEFT(Tides!E193,5))),TIMEVALUE(LEFT(Tides!E193,5)),"")</f>
        <v>0.42430555555555555</v>
      </c>
      <c r="K193" s="10">
        <f>COUNTIF(Tides!E193, "*PM*")</f>
        <v>1</v>
      </c>
      <c r="L193" s="59">
        <f t="shared" si="99"/>
        <v>0.92430555555555549</v>
      </c>
      <c r="M193" s="51">
        <f>IF(ISNUMBER(VALUE(LEFT(RIGHT(Tides!E193,6),4))),VALUE(LEFT(RIGHT(Tides!E193,6),4)),"")</f>
        <v>1</v>
      </c>
      <c r="N193" s="9" t="str">
        <f>IF(ISNUMBER(TIMEVALUE(LEFT(Tides!F193,5))),TIMEVALUE(LEFT(Tides!F193,5)),"")</f>
        <v/>
      </c>
      <c r="O193" s="9"/>
      <c r="P193" s="10" t="str">
        <f>IF(ISNUMBER(VALUE(LEFT(RIGHT(Tides!F193,6),4))),VALUE(LEFT(RIGHT(Tides!F193,6),4)),"")</f>
        <v/>
      </c>
      <c r="R193" s="36" t="str">
        <f t="shared" si="90"/>
        <v>Thu 23</v>
      </c>
      <c r="S193" s="22" t="str">
        <f t="shared" si="91"/>
        <v>1.5 hour</v>
      </c>
      <c r="T193" s="22">
        <f t="shared" si="102"/>
        <v>6.25E-2</v>
      </c>
      <c r="U193" s="22" t="str">
        <f t="shared" si="92"/>
        <v>1.5 hour</v>
      </c>
      <c r="V193" s="22">
        <f t="shared" si="94"/>
        <v>6.25E-2</v>
      </c>
      <c r="W193" s="22" t="str">
        <f>IF(ISTEXT(Tides!B193),Tides!B193,"")</f>
        <v>3:49 AM / 4.1 m</v>
      </c>
      <c r="X193" s="22" t="str">
        <f>IF(ISTEXT(Tides!C193),Tides!C193,"")</f>
        <v>9:58 AM / 0.7 m</v>
      </c>
      <c r="Y193" s="22" t="str">
        <f>IF(ISTEXT(Tides!D193),Tides!D193,"")</f>
        <v>4:19 PM / 3.9 m</v>
      </c>
      <c r="Z193" s="22" t="str">
        <f>IF(ISTEXT(Tides!E193),Tides!E193,"")</f>
        <v>10:11 PM / 1.0 m</v>
      </c>
      <c r="AA193" s="22" t="str">
        <f>IF(ISTEXT(Tides!F193),Tides!F193,"")</f>
        <v/>
      </c>
      <c r="AB193" s="60">
        <f t="shared" ref="AB193:AB194" si="103">IF(T193&gt;0,F193-T193,"")</f>
        <v>0.3527777777777778</v>
      </c>
      <c r="AC193" s="61">
        <f t="shared" si="96"/>
        <v>0.4777777777777778</v>
      </c>
      <c r="AD193" s="60">
        <f t="shared" si="97"/>
        <v>0.86180555555555549</v>
      </c>
      <c r="AE193" s="64">
        <f t="shared" si="98"/>
        <v>0.98680555555555549</v>
      </c>
      <c r="AF193" s="37">
        <f>Tides!H193</f>
        <v>0.17500000000000002</v>
      </c>
      <c r="AG193" s="37">
        <f>Tides!I193</f>
        <v>0.92222222222222217</v>
      </c>
    </row>
    <row r="194" spans="1:33" ht="19.95" customHeight="1" x14ac:dyDescent="0.25">
      <c r="A194" s="8" t="str">
        <f>Tides!A194</f>
        <v>Fri 24</v>
      </c>
      <c r="B194" s="9">
        <f>IF(ISNUMBER(TIMEVALUE(LEFT(Tides!B194,5))),TIMEVALUE(LEFT(Tides!B194,5)),"")</f>
        <v>0.18611111111111112</v>
      </c>
      <c r="C194" s="10">
        <f>IF(ISNUMBER(VALUE(LEFT(RIGHT(Tides!B194,6),4))),VALUE(LEFT(RIGHT(Tides!B194,6),4)),"")</f>
        <v>4</v>
      </c>
      <c r="D194" s="9">
        <f>IF(ISNUMBER(TIMEVALUE(LEFT(Tides!C194,5))),TIMEVALUE(LEFT(Tides!C194,5)),"")</f>
        <v>0.44305555555555554</v>
      </c>
      <c r="E194" s="10">
        <f>COUNTIF(Tides!C194, "*PM*")</f>
        <v>0</v>
      </c>
      <c r="F194" s="59">
        <f>IF(ISNUMBER(TIMEVALUE(LEFT(Tides!C194,5))),TIMEVALUE(LEFT(Tides!C194,5)),"")</f>
        <v>0.44305555555555554</v>
      </c>
      <c r="G194" s="51">
        <f>IF(ISNUMBER(VALUE(LEFT(RIGHT(Tides!C194,6),4))),VALUE(LEFT(RIGHT(Tides!C194,6),4)),"")</f>
        <v>0.7</v>
      </c>
      <c r="H194" s="9">
        <f>IF(ISNUMBER(TIMEVALUE(LEFT(Tides!D194,5))),TIMEVALUE(LEFT(Tides!D194,5)),"")</f>
        <v>0.20972222222222223</v>
      </c>
      <c r="I194" s="10">
        <f>IF(ISNUMBER(VALUE(LEFT(RIGHT(Tides!D194,6),4))),VALUE(LEFT(RIGHT(Tides!D194,6),4)),"")</f>
        <v>3.8</v>
      </c>
      <c r="J194" s="9">
        <f>IF(ISNUMBER(TIMEVALUE(LEFT(Tides!E194,5))),TIMEVALUE(LEFT(Tides!E194,5)),"")</f>
        <v>0.45208333333333334</v>
      </c>
      <c r="K194" s="10">
        <f>COUNTIF(Tides!E194, "*PM*")</f>
        <v>1</v>
      </c>
      <c r="L194" s="59">
        <f t="shared" si="99"/>
        <v>0.95208333333333339</v>
      </c>
      <c r="M194" s="51">
        <f>IF(ISNUMBER(VALUE(LEFT(RIGHT(Tides!E194,6),4))),VALUE(LEFT(RIGHT(Tides!E194,6),4)),"")</f>
        <v>1.1000000000000001</v>
      </c>
      <c r="N194" s="9" t="str">
        <f>IF(ISNUMBER(TIMEVALUE(LEFT(Tides!F194,5))),TIMEVALUE(LEFT(Tides!F194,5)),"")</f>
        <v/>
      </c>
      <c r="O194" s="9"/>
      <c r="P194" s="10" t="str">
        <f>IF(ISNUMBER(VALUE(LEFT(RIGHT(Tides!F194,6),4))),VALUE(LEFT(RIGHT(Tides!F194,6),4)),"")</f>
        <v/>
      </c>
      <c r="R194" s="36" t="str">
        <f t="shared" si="90"/>
        <v>Fri 24</v>
      </c>
      <c r="S194" s="22" t="str">
        <f t="shared" si="91"/>
        <v>1.5 hour</v>
      </c>
      <c r="T194" s="22">
        <f t="shared" si="102"/>
        <v>6.25E-2</v>
      </c>
      <c r="U194" s="22" t="str">
        <f t="shared" si="92"/>
        <v>1.5 hour</v>
      </c>
      <c r="V194" s="22">
        <f t="shared" si="94"/>
        <v>6.25E-2</v>
      </c>
      <c r="W194" s="22" t="str">
        <f>IF(ISTEXT(Tides!B194),Tides!B194,"")</f>
        <v>4:28 AM / 4.0 m</v>
      </c>
      <c r="X194" s="22" t="str">
        <f>IF(ISTEXT(Tides!C194),Tides!C194,"")</f>
        <v>10:38 AM / 0.7 m</v>
      </c>
      <c r="Y194" s="22" t="str">
        <f>IF(ISTEXT(Tides!D194),Tides!D194,"")</f>
        <v>5:02 PM / 3.8 m</v>
      </c>
      <c r="Z194" s="22" t="str">
        <f>IF(ISTEXT(Tides!E194),Tides!E194,"")</f>
        <v>10:51 PM / 1.1 m</v>
      </c>
      <c r="AA194" s="22" t="str">
        <f>IF(ISTEXT(Tides!F194),Tides!F194,"")</f>
        <v/>
      </c>
      <c r="AB194" s="60">
        <f t="shared" si="103"/>
        <v>0.38055555555555554</v>
      </c>
      <c r="AC194" s="61">
        <f t="shared" si="96"/>
        <v>0.50555555555555554</v>
      </c>
      <c r="AD194" s="60">
        <f t="shared" si="97"/>
        <v>0.88958333333333339</v>
      </c>
      <c r="AE194" s="64">
        <f t="shared" si="98"/>
        <v>1.0145833333333334</v>
      </c>
      <c r="AF194" s="37">
        <f>Tides!H194</f>
        <v>0.17569444444444446</v>
      </c>
      <c r="AG194" s="37">
        <f>Tides!I194</f>
        <v>0.92222222222222217</v>
      </c>
    </row>
    <row r="195" spans="1:33" ht="19.95" customHeight="1" x14ac:dyDescent="0.25">
      <c r="A195" s="8" t="str">
        <f>Tides!A195</f>
        <v>Sat 25</v>
      </c>
      <c r="B195" s="9">
        <f>IF(ISNUMBER(TIMEVALUE(LEFT(Tides!B195,5))),TIMEVALUE(LEFT(Tides!B195,5)),"")</f>
        <v>0.21527777777777779</v>
      </c>
      <c r="C195" s="10">
        <f>IF(ISNUMBER(VALUE(LEFT(RIGHT(Tides!B195,6),4))),VALUE(LEFT(RIGHT(Tides!B195,6),4)),"")</f>
        <v>4</v>
      </c>
      <c r="D195" s="9">
        <f>IF(ISNUMBER(TIMEVALUE(LEFT(Tides!C195,5))),TIMEVALUE(LEFT(Tides!C195,5)),"")</f>
        <v>0.47291666666666665</v>
      </c>
      <c r="E195" s="10">
        <f>COUNTIF(Tides!C195, "*PM*")</f>
        <v>0</v>
      </c>
      <c r="F195" s="59">
        <f>IF(ISNUMBER(TIMEVALUE(LEFT(Tides!C195,5))),TIMEVALUE(LEFT(Tides!C195,5)),"")</f>
        <v>0.47291666666666665</v>
      </c>
      <c r="G195" s="51">
        <f>IF(ISNUMBER(VALUE(LEFT(RIGHT(Tides!C195,6),4))),VALUE(LEFT(RIGHT(Tides!C195,6),4)),"")</f>
        <v>0.8</v>
      </c>
      <c r="H195" s="9">
        <f>IF(ISNUMBER(TIMEVALUE(LEFT(Tides!D195,5))),TIMEVALUE(LEFT(Tides!D195,5)),"")</f>
        <v>0.24305555555555555</v>
      </c>
      <c r="I195" s="10">
        <f>IF(ISNUMBER(VALUE(LEFT(RIGHT(Tides!D195,6),4))),VALUE(LEFT(RIGHT(Tides!D195,6),4)),"")</f>
        <v>3.8</v>
      </c>
      <c r="J195" s="9">
        <f>IF(ISNUMBER(TIMEVALUE(LEFT(Tides!E195,5))),TIMEVALUE(LEFT(Tides!E195,5)),"")</f>
        <v>0.48333333333333334</v>
      </c>
      <c r="K195" s="10">
        <f>COUNTIF(Tides!E195, "*PM*")</f>
        <v>1</v>
      </c>
      <c r="L195" s="59">
        <f t="shared" si="99"/>
        <v>0.98333333333333339</v>
      </c>
      <c r="M195" s="51">
        <f>IF(ISNUMBER(VALUE(LEFT(RIGHT(Tides!E195,6),4))),VALUE(LEFT(RIGHT(Tides!E195,6),4)),"")</f>
        <v>1.2</v>
      </c>
      <c r="N195" s="9" t="str">
        <f>IF(ISNUMBER(TIMEVALUE(LEFT(Tides!F195,5))),TIMEVALUE(LEFT(Tides!F195,5)),"")</f>
        <v/>
      </c>
      <c r="O195" s="9"/>
      <c r="P195" s="10" t="str">
        <f>IF(ISNUMBER(VALUE(LEFT(RIGHT(Tides!F195,6),4))),VALUE(LEFT(RIGHT(Tides!F195,6),4)),"")</f>
        <v/>
      </c>
      <c r="R195" s="36" t="str">
        <f t="shared" si="90"/>
        <v>Sat 25</v>
      </c>
      <c r="S195" s="22" t="str">
        <f t="shared" si="91"/>
        <v>1.5 hour</v>
      </c>
      <c r="T195" s="22">
        <f t="shared" si="102"/>
        <v>6.25E-2</v>
      </c>
      <c r="U195" s="22" t="str">
        <f t="shared" si="92"/>
        <v>1.5 hour</v>
      </c>
      <c r="V195" s="22">
        <f t="shared" si="94"/>
        <v>6.25E-2</v>
      </c>
      <c r="W195" s="22" t="str">
        <f>IF(ISTEXT(Tides!B195),Tides!B195,"")</f>
        <v>5:10 AM / 4.0 m</v>
      </c>
      <c r="X195" s="22" t="str">
        <f>IF(ISTEXT(Tides!C195),Tides!C195,"")</f>
        <v>11:21 AM / 0.8 m</v>
      </c>
      <c r="Y195" s="22" t="str">
        <f>IF(ISTEXT(Tides!D195),Tides!D195,"")</f>
        <v>5:50 PM / 3.8 m</v>
      </c>
      <c r="Z195" s="22" t="str">
        <f>IF(ISTEXT(Tides!E195),Tides!E195,"")</f>
        <v>11:36 PM / 1.2 m</v>
      </c>
      <c r="AA195" s="22" t="str">
        <f>IF(ISTEXT(Tides!F195),Tides!F195,"")</f>
        <v/>
      </c>
      <c r="AB195" s="60">
        <f t="shared" si="100"/>
        <v>0.41041666666666665</v>
      </c>
      <c r="AC195" s="61">
        <f t="shared" si="96"/>
        <v>0.53541666666666665</v>
      </c>
      <c r="AD195" s="60">
        <f t="shared" si="97"/>
        <v>0.92083333333333339</v>
      </c>
      <c r="AE195" s="64">
        <f t="shared" si="98"/>
        <v>1.0458333333333334</v>
      </c>
      <c r="AF195" s="37">
        <f>Tides!H195</f>
        <v>0.17569444444444446</v>
      </c>
      <c r="AG195" s="37">
        <f>Tides!I195</f>
        <v>0.92222222222222217</v>
      </c>
    </row>
    <row r="196" spans="1:33" ht="19.95" customHeight="1" x14ac:dyDescent="0.25">
      <c r="A196" s="8" t="str">
        <f>Tides!A196</f>
        <v>Sun 26</v>
      </c>
      <c r="B196" s="9">
        <f>IF(ISNUMBER(TIMEVALUE(LEFT(Tides!B196,5))),TIMEVALUE(LEFT(Tides!B196,5)),"")</f>
        <v>0.24791666666666667</v>
      </c>
      <c r="C196" s="10">
        <f>IF(ISNUMBER(VALUE(LEFT(RIGHT(Tides!B196,6),4))),VALUE(LEFT(RIGHT(Tides!B196,6),4)),"")</f>
        <v>3.9</v>
      </c>
      <c r="D196" s="9">
        <f>IF(ISNUMBER(TIMEVALUE(LEFT(Tides!C196,5))),TIMEVALUE(LEFT(Tides!C196,5)),"")</f>
        <v>0.50694444444444442</v>
      </c>
      <c r="E196" s="10">
        <f>COUNTIF(Tides!C196, "*PM*")</f>
        <v>1</v>
      </c>
      <c r="F196" s="59">
        <f>IF(ISNUMBER(TIMEVALUE(LEFT(Tides!C196,5))),TIMEVALUE(LEFT(Tides!C196,5)),"")</f>
        <v>0.50694444444444442</v>
      </c>
      <c r="G196" s="51">
        <f>IF(ISNUMBER(VALUE(LEFT(RIGHT(Tides!C196,6),4))),VALUE(LEFT(RIGHT(Tides!C196,6),4)),"")</f>
        <v>0.9</v>
      </c>
      <c r="H196" s="9">
        <f>IF(ISNUMBER(TIMEVALUE(LEFT(Tides!D196,5))),TIMEVALUE(LEFT(Tides!D196,5)),"")</f>
        <v>0.27986111111111112</v>
      </c>
      <c r="I196" s="10">
        <f>IF(ISNUMBER(VALUE(LEFT(RIGHT(Tides!D196,6),4))),VALUE(LEFT(RIGHT(Tides!D196,6),4)),"")</f>
        <v>3.7</v>
      </c>
      <c r="J196" s="9" t="str">
        <f>IF(ISNUMBER(TIMEVALUE(LEFT(Tides!E196,5))),TIMEVALUE(LEFT(Tides!E196,5)),"")</f>
        <v/>
      </c>
      <c r="K196" s="10">
        <f>COUNTIF(Tides!E196, "*PM*")</f>
        <v>0</v>
      </c>
      <c r="L196" s="59" t="str">
        <f t="shared" si="99"/>
        <v/>
      </c>
      <c r="M196" s="51" t="str">
        <f>IF(ISNUMBER(VALUE(LEFT(RIGHT(Tides!E196,6),4))),VALUE(LEFT(RIGHT(Tides!E196,6),4)),"")</f>
        <v/>
      </c>
      <c r="N196" s="9" t="str">
        <f>IF(ISNUMBER(TIMEVALUE(LEFT(Tides!F196,5))),TIMEVALUE(LEFT(Tides!F196,5)),"")</f>
        <v/>
      </c>
      <c r="O196" s="9"/>
      <c r="P196" s="10" t="str">
        <f>IF(ISNUMBER(VALUE(LEFT(RIGHT(Tides!F196,6),4))),VALUE(LEFT(RIGHT(Tides!F196,6),4)),"")</f>
        <v/>
      </c>
      <c r="R196" s="36" t="str">
        <f t="shared" si="90"/>
        <v>Sun 26</v>
      </c>
      <c r="S196" s="22" t="str">
        <f t="shared" si="91"/>
        <v>1.5 hour</v>
      </c>
      <c r="T196" s="22">
        <f t="shared" si="102"/>
        <v>6.25E-2</v>
      </c>
      <c r="U196" s="22" t="str">
        <f t="shared" si="92"/>
        <v>No Restriction</v>
      </c>
      <c r="V196" s="22">
        <f t="shared" si="94"/>
        <v>0</v>
      </c>
      <c r="W196" s="22" t="str">
        <f>IF(ISTEXT(Tides!B196),Tides!B196,"")</f>
        <v>5:57 AM / 3.9 m</v>
      </c>
      <c r="X196" s="22" t="str">
        <f>IF(ISTEXT(Tides!C196),Tides!C196,"")</f>
        <v>12:10 PM / 0.9 m</v>
      </c>
      <c r="Y196" s="22" t="str">
        <f>IF(ISTEXT(Tides!D196),Tides!D196,"")</f>
        <v>6:43 PM / 3.7 m</v>
      </c>
      <c r="Z196" s="22" t="str">
        <f>IF(ISTEXT(Tides!E196),Tides!E196,"")</f>
        <v/>
      </c>
      <c r="AA196" s="22" t="str">
        <f>IF(ISTEXT(Tides!F196),Tides!F196,"")</f>
        <v/>
      </c>
      <c r="AB196" s="60">
        <f t="shared" si="100"/>
        <v>0.44444444444444442</v>
      </c>
      <c r="AC196" s="61">
        <f t="shared" si="96"/>
        <v>0.56944444444444442</v>
      </c>
      <c r="AD196" s="60" t="str">
        <f t="shared" si="97"/>
        <v/>
      </c>
      <c r="AE196" s="64" t="str">
        <f t="shared" si="98"/>
        <v/>
      </c>
      <c r="AF196" s="37">
        <f>Tides!H196</f>
        <v>0.1763888888888889</v>
      </c>
      <c r="AG196" s="37">
        <f>Tides!I196</f>
        <v>0.92152777777777783</v>
      </c>
    </row>
    <row r="197" spans="1:33" ht="19.95" customHeight="1" x14ac:dyDescent="0.25">
      <c r="A197" s="8" t="str">
        <f>Tides!A197</f>
        <v>Mon 27</v>
      </c>
      <c r="B197" s="9" t="str">
        <f>IF(ISNUMBER(TIMEVALUE(LEFT(Tides!B197,5))),TIMEVALUE(LEFT(Tides!B197,5)),"")</f>
        <v/>
      </c>
      <c r="C197" s="10" t="str">
        <f>IF(ISNUMBER(VALUE(LEFT(RIGHT(Tides!B197,6),4))),VALUE(LEFT(RIGHT(Tides!B197,6),4)),"")</f>
        <v/>
      </c>
      <c r="D197" s="9">
        <f>IF(ISNUMBER(TIMEVALUE(LEFT(Tides!C197,5))),TIMEVALUE(LEFT(Tides!C197,5)),"")</f>
        <v>0.51944444444444449</v>
      </c>
      <c r="E197" s="10">
        <f>COUNTIF(Tides!C197, "*PM*")</f>
        <v>0</v>
      </c>
      <c r="F197" s="59">
        <f>IF(ISNUMBER(TIMEVALUE(LEFT(Tides!C197,5))),TIMEVALUE(LEFT(Tides!C197,5)),"")</f>
        <v>0.51944444444444449</v>
      </c>
      <c r="G197" s="51">
        <f>IF(ISNUMBER(VALUE(LEFT(RIGHT(Tides!C197,6),4))),VALUE(LEFT(RIGHT(Tides!C197,6),4)),"")</f>
        <v>1.3</v>
      </c>
      <c r="H197" s="9">
        <f>IF(ISNUMBER(TIMEVALUE(LEFT(Tides!D197,5))),TIMEVALUE(LEFT(Tides!D197,5)),"")</f>
        <v>0.28611111111111115</v>
      </c>
      <c r="I197" s="10">
        <f>IF(ISNUMBER(VALUE(LEFT(RIGHT(Tides!D197,6),4))),VALUE(LEFT(RIGHT(Tides!D197,6),4)),"")</f>
        <v>3.8</v>
      </c>
      <c r="J197" s="9">
        <f>IF(ISNUMBER(TIMEVALUE(LEFT(Tides!E197,5))),TIMEVALUE(LEFT(Tides!E197,5)),"")</f>
        <v>4.5833333333333337E-2</v>
      </c>
      <c r="K197" s="10">
        <f>COUNTIF(Tides!E197, "*PM*")</f>
        <v>1</v>
      </c>
      <c r="L197" s="59">
        <f t="shared" si="99"/>
        <v>0.54583333333333339</v>
      </c>
      <c r="M197" s="51">
        <f>IF(ISNUMBER(VALUE(LEFT(RIGHT(Tides!E197,6),4))),VALUE(LEFT(RIGHT(Tides!E197,6),4)),"")</f>
        <v>1</v>
      </c>
      <c r="N197" s="9">
        <f>IF(ISNUMBER(TIMEVALUE(LEFT(Tides!F197,5))),TIMEVALUE(LEFT(Tides!F197,5)),"")</f>
        <v>0.3215277777777778</v>
      </c>
      <c r="O197" s="9"/>
      <c r="P197" s="10">
        <f>IF(ISNUMBER(VALUE(LEFT(RIGHT(Tides!F197,6),4))),VALUE(LEFT(RIGHT(Tides!F197,6),4)),"")</f>
        <v>3.6</v>
      </c>
      <c r="R197" s="36" t="str">
        <f t="shared" si="90"/>
        <v>Mon 27</v>
      </c>
      <c r="S197" s="22" t="str">
        <f t="shared" si="91"/>
        <v>1.0 hour</v>
      </c>
      <c r="T197" s="22">
        <f t="shared" si="102"/>
        <v>4.1666666666666699E-2</v>
      </c>
      <c r="U197" s="22" t="str">
        <f t="shared" si="92"/>
        <v>1.5 hour</v>
      </c>
      <c r="V197" s="22">
        <f t="shared" si="94"/>
        <v>6.25E-2</v>
      </c>
      <c r="W197" s="22" t="str">
        <f>IF(ISTEXT(Tides!B197),Tides!B197,"")</f>
        <v/>
      </c>
      <c r="X197" s="22" t="str">
        <f>IF(ISTEXT(Tides!C197),Tides!C197,"")</f>
        <v>12:28 AM / 1.3 m</v>
      </c>
      <c r="Y197" s="22" t="str">
        <f>IF(ISTEXT(Tides!D197),Tides!D197,"")</f>
        <v>6:52 AM / 3.8 m</v>
      </c>
      <c r="Z197" s="22" t="str">
        <f>IF(ISTEXT(Tides!E197),Tides!E197,"")</f>
        <v>1:06 PM / 1.0 m</v>
      </c>
      <c r="AA197" s="22" t="str">
        <f>IF(ISTEXT(Tides!F197),Tides!F197,"")</f>
        <v>7:43 PM / 3.6 m</v>
      </c>
      <c r="AB197" s="60">
        <f t="shared" si="100"/>
        <v>0.4777777777777778</v>
      </c>
      <c r="AC197" s="61">
        <f t="shared" si="96"/>
        <v>0.56111111111111123</v>
      </c>
      <c r="AD197" s="60">
        <f t="shared" si="97"/>
        <v>0.48333333333333339</v>
      </c>
      <c r="AE197" s="64">
        <f t="shared" si="98"/>
        <v>0.60833333333333339</v>
      </c>
      <c r="AF197" s="37">
        <f>Tides!H197</f>
        <v>0.1763888888888889</v>
      </c>
      <c r="AG197" s="37">
        <f>Tides!I197</f>
        <v>0.92152777777777783</v>
      </c>
    </row>
    <row r="198" spans="1:33" ht="19.95" customHeight="1" x14ac:dyDescent="0.25">
      <c r="A198" s="8" t="str">
        <f>Tides!A198</f>
        <v>Tue 28</v>
      </c>
      <c r="B198" s="9" t="str">
        <f>IF(ISNUMBER(TIMEVALUE(LEFT(Tides!B198,5))),TIMEVALUE(LEFT(Tides!B198,5)),"")</f>
        <v/>
      </c>
      <c r="C198" s="10" t="str">
        <f>IF(ISNUMBER(VALUE(LEFT(RIGHT(Tides!B198,6),4))),VALUE(LEFT(RIGHT(Tides!B198,6),4)),"")</f>
        <v/>
      </c>
      <c r="D198" s="9">
        <f>IF(ISNUMBER(TIMEVALUE(LEFT(Tides!C198,5))),TIMEVALUE(LEFT(Tides!C198,5)),"")</f>
        <v>6.1111111111111116E-2</v>
      </c>
      <c r="E198" s="10">
        <f>COUNTIF(Tides!C198, "*PM*")</f>
        <v>0</v>
      </c>
      <c r="F198" s="59">
        <f>IF(ISNUMBER(TIMEVALUE(LEFT(Tides!C198,5))),TIMEVALUE(LEFT(Tides!C198,5)),"")</f>
        <v>6.1111111111111116E-2</v>
      </c>
      <c r="G198" s="51">
        <f>IF(ISNUMBER(VALUE(LEFT(RIGHT(Tides!C198,6),4))),VALUE(LEFT(RIGHT(Tides!C198,6),4)),"")</f>
        <v>1.4</v>
      </c>
      <c r="H198" s="9">
        <f>IF(ISNUMBER(TIMEVALUE(LEFT(Tides!D198,5))),TIMEVALUE(LEFT(Tides!D198,5)),"")</f>
        <v>0.32847222222222222</v>
      </c>
      <c r="I198" s="10">
        <f>IF(ISNUMBER(VALUE(LEFT(RIGHT(Tides!D198,6),4))),VALUE(LEFT(RIGHT(Tides!D198,6),4)),"")</f>
        <v>3.8</v>
      </c>
      <c r="J198" s="9">
        <f>IF(ISNUMBER(TIMEVALUE(LEFT(Tides!E198,5))),TIMEVALUE(LEFT(Tides!E198,5)),"")</f>
        <v>9.1666666666666674E-2</v>
      </c>
      <c r="K198" s="10">
        <f>COUNTIF(Tides!E198, "*PM*")</f>
        <v>1</v>
      </c>
      <c r="L198" s="59">
        <f t="shared" si="99"/>
        <v>0.59166666666666667</v>
      </c>
      <c r="M198" s="51">
        <f>IF(ISNUMBER(VALUE(LEFT(RIGHT(Tides!E198,6),4))),VALUE(LEFT(RIGHT(Tides!E198,6),4)),"")</f>
        <v>1.1000000000000001</v>
      </c>
      <c r="N198" s="9">
        <f>IF(ISNUMBER(TIMEVALUE(LEFT(Tides!F198,5))),TIMEVALUE(LEFT(Tides!F198,5)),"")</f>
        <v>0.3659722222222222</v>
      </c>
      <c r="O198" s="9"/>
      <c r="P198" s="10">
        <f>IF(ISNUMBER(VALUE(LEFT(RIGHT(Tides!F198,6),4))),VALUE(LEFT(RIGHT(Tides!F198,6),4)),"")</f>
        <v>3.6</v>
      </c>
      <c r="R198" s="36" t="str">
        <f t="shared" si="90"/>
        <v>Tue 28</v>
      </c>
      <c r="S198" s="22" t="str">
        <f t="shared" si="91"/>
        <v>No Restriction</v>
      </c>
      <c r="T198" s="22">
        <f t="shared" si="102"/>
        <v>0</v>
      </c>
      <c r="U198" s="22" t="str">
        <f t="shared" si="92"/>
        <v>1.5 hour</v>
      </c>
      <c r="V198" s="22">
        <f t="shared" si="94"/>
        <v>6.25E-2</v>
      </c>
      <c r="W198" s="22" t="str">
        <f>IF(ISTEXT(Tides!B198),Tides!B198,"")</f>
        <v/>
      </c>
      <c r="X198" s="22" t="str">
        <f>IF(ISTEXT(Tides!C198),Tides!C198,"")</f>
        <v>1:28 AM / 1.4 m</v>
      </c>
      <c r="Y198" s="22" t="str">
        <f>IF(ISTEXT(Tides!D198),Tides!D198,"")</f>
        <v>7:53 AM / 3.8 m</v>
      </c>
      <c r="Z198" s="22" t="str">
        <f>IF(ISTEXT(Tides!E198),Tides!E198,"")</f>
        <v>2:12 PM / 1.1 m</v>
      </c>
      <c r="AA198" s="22" t="str">
        <f>IF(ISTEXT(Tides!F198),Tides!F198,"")</f>
        <v>8:47 PM / 3.6 m</v>
      </c>
      <c r="AB198" s="60" t="str">
        <f t="shared" si="100"/>
        <v/>
      </c>
      <c r="AC198" s="61" t="str">
        <f t="shared" si="96"/>
        <v/>
      </c>
      <c r="AD198" s="60">
        <f t="shared" si="97"/>
        <v>0.52916666666666667</v>
      </c>
      <c r="AE198" s="64">
        <f t="shared" si="98"/>
        <v>0.65416666666666667</v>
      </c>
      <c r="AF198" s="37">
        <f>Tides!H198</f>
        <v>0.17708333333333334</v>
      </c>
      <c r="AG198" s="37">
        <f>Tides!I198</f>
        <v>0.92152777777777783</v>
      </c>
    </row>
    <row r="199" spans="1:33" ht="19.95" customHeight="1" x14ac:dyDescent="0.25">
      <c r="A199" s="8" t="str">
        <f>Tides!A199</f>
        <v>Wed 29</v>
      </c>
      <c r="B199" s="9" t="str">
        <f>IF(ISNUMBER(TIMEVALUE(LEFT(Tides!B199,5))),TIMEVALUE(LEFT(Tides!B199,5)),"")</f>
        <v/>
      </c>
      <c r="C199" s="10" t="str">
        <f>IF(ISNUMBER(VALUE(LEFT(RIGHT(Tides!B199,6),4))),VALUE(LEFT(RIGHT(Tides!B199,6),4)),"")</f>
        <v/>
      </c>
      <c r="D199" s="9">
        <f>IF(ISNUMBER(TIMEVALUE(LEFT(Tides!C199,5))),TIMEVALUE(LEFT(Tides!C199,5)),"")</f>
        <v>0.11041666666666666</v>
      </c>
      <c r="E199" s="10">
        <f>COUNTIF(Tides!C199, "*PM*")</f>
        <v>0</v>
      </c>
      <c r="F199" s="59">
        <f>IF(ISNUMBER(TIMEVALUE(LEFT(Tides!C199,5))),TIMEVALUE(LEFT(Tides!C199,5)),"")</f>
        <v>0.11041666666666666</v>
      </c>
      <c r="G199" s="51">
        <f>IF(ISNUMBER(VALUE(LEFT(RIGHT(Tides!C199,6),4))),VALUE(LEFT(RIGHT(Tides!C199,6),4)),"")</f>
        <v>1.5</v>
      </c>
      <c r="H199" s="9">
        <f>IF(ISNUMBER(TIMEVALUE(LEFT(Tides!D199,5))),TIMEVALUE(LEFT(Tides!D199,5)),"")</f>
        <v>0.3756944444444445</v>
      </c>
      <c r="I199" s="10">
        <f>IF(ISNUMBER(VALUE(LEFT(RIGHT(Tides!D199,6),4))),VALUE(LEFT(RIGHT(Tides!D199,6),4)),"")</f>
        <v>3.7</v>
      </c>
      <c r="J199" s="9">
        <f>IF(ISNUMBER(TIMEVALUE(LEFT(Tides!E199,5))),TIMEVALUE(LEFT(Tides!E199,5)),"")</f>
        <v>0.14166666666666666</v>
      </c>
      <c r="K199" s="10">
        <f>COUNTIF(Tides!E199, "*PM*")</f>
        <v>1</v>
      </c>
      <c r="L199" s="59">
        <f t="shared" si="99"/>
        <v>0.64166666666666661</v>
      </c>
      <c r="M199" s="51">
        <f>IF(ISNUMBER(VALUE(LEFT(RIGHT(Tides!E199,6),4))),VALUE(LEFT(RIGHT(Tides!E199,6),4)),"")</f>
        <v>1.1000000000000001</v>
      </c>
      <c r="N199" s="9">
        <f>IF(ISNUMBER(TIMEVALUE(LEFT(Tides!F199,5))),TIMEVALUE(LEFT(Tides!F199,5)),"")</f>
        <v>0.41250000000000003</v>
      </c>
      <c r="O199" s="9"/>
      <c r="P199" s="10">
        <f>IF(ISNUMBER(VALUE(LEFT(RIGHT(Tides!F199,6),4))),VALUE(LEFT(RIGHT(Tides!F199,6),4)),"")</f>
        <v>3.6</v>
      </c>
      <c r="R199" s="36" t="str">
        <f t="shared" si="90"/>
        <v>Wed 29</v>
      </c>
      <c r="S199" s="22" t="str">
        <f t="shared" si="91"/>
        <v>No Restriction</v>
      </c>
      <c r="T199" s="22">
        <f t="shared" si="102"/>
        <v>0</v>
      </c>
      <c r="U199" s="22" t="str">
        <f t="shared" si="92"/>
        <v>1.5 hour</v>
      </c>
      <c r="V199" s="22">
        <f t="shared" si="94"/>
        <v>6.25E-2</v>
      </c>
      <c r="W199" s="22" t="str">
        <f>IF(ISTEXT(Tides!B199),Tides!B199,"")</f>
        <v/>
      </c>
      <c r="X199" s="22" t="str">
        <f>IF(ISTEXT(Tides!C199),Tides!C199,"")</f>
        <v>2:39 AM / 1.5 m</v>
      </c>
      <c r="Y199" s="22" t="str">
        <f>IF(ISTEXT(Tides!D199),Tides!D199,"")</f>
        <v>9:01 AM / 3.7 m</v>
      </c>
      <c r="Z199" s="22" t="str">
        <f>IF(ISTEXT(Tides!E199),Tides!E199,"")</f>
        <v>3:24 PM / 1.1 m</v>
      </c>
      <c r="AA199" s="22" t="str">
        <f>IF(ISTEXT(Tides!F199),Tides!F199,"")</f>
        <v>9:54 PM / 3.6 m</v>
      </c>
      <c r="AB199" s="60" t="str">
        <f t="shared" si="100"/>
        <v/>
      </c>
      <c r="AC199" s="61" t="str">
        <f t="shared" si="96"/>
        <v/>
      </c>
      <c r="AD199" s="60">
        <f t="shared" si="97"/>
        <v>0.57916666666666661</v>
      </c>
      <c r="AE199" s="64">
        <f t="shared" si="98"/>
        <v>0.70416666666666661</v>
      </c>
      <c r="AF199" s="37">
        <f>Tides!H199</f>
        <v>0.17777777777777778</v>
      </c>
      <c r="AG199" s="37">
        <f>Tides!I199</f>
        <v>0.92152777777777783</v>
      </c>
    </row>
    <row r="200" spans="1:33" ht="19.95" customHeight="1" thickBot="1" x14ac:dyDescent="0.3">
      <c r="A200" s="8" t="str">
        <f>Tides!A200</f>
        <v>Thu 30</v>
      </c>
      <c r="B200" s="9" t="str">
        <f>IF(ISNUMBER(TIMEVALUE(LEFT(Tides!B200,5))),TIMEVALUE(LEFT(Tides!B200,5)),"")</f>
        <v/>
      </c>
      <c r="C200" s="10" t="str">
        <f>IF(ISNUMBER(VALUE(LEFT(RIGHT(Tides!B200,6),4))),VALUE(LEFT(RIGHT(Tides!B200,6),4)),"")</f>
        <v/>
      </c>
      <c r="D200" s="9">
        <f>IF(ISNUMBER(TIMEVALUE(LEFT(Tides!C200,5))),TIMEVALUE(LEFT(Tides!C200,5)),"")</f>
        <v>0.16319444444444445</v>
      </c>
      <c r="E200" s="10">
        <f>COUNTIF(Tides!C200, "*PM*")</f>
        <v>0</v>
      </c>
      <c r="F200" s="59">
        <f>IF(ISNUMBER(TIMEVALUE(LEFT(Tides!C200,5))),TIMEVALUE(LEFT(Tides!C200,5)),"")</f>
        <v>0.16319444444444445</v>
      </c>
      <c r="G200" s="51">
        <f>IF(ISNUMBER(VALUE(LEFT(RIGHT(Tides!C200,6),4))),VALUE(LEFT(RIGHT(Tides!C200,6),4)),"")</f>
        <v>1.4</v>
      </c>
      <c r="H200" s="9">
        <f>IF(ISNUMBER(TIMEVALUE(LEFT(Tides!D200,5))),TIMEVALUE(LEFT(Tides!D200,5)),"")</f>
        <v>0.4236111111111111</v>
      </c>
      <c r="I200" s="10">
        <f>IF(ISNUMBER(VALUE(LEFT(RIGHT(Tides!D200,6),4))),VALUE(LEFT(RIGHT(Tides!D200,6),4)),"")</f>
        <v>3.8</v>
      </c>
      <c r="J200" s="9">
        <f>IF(ISNUMBER(TIMEVALUE(LEFT(Tides!E200,5))),TIMEVALUE(LEFT(Tides!E200,5)),"")</f>
        <v>0.19027777777777777</v>
      </c>
      <c r="K200" s="10">
        <f>COUNTIF(Tides!E200, "*PM*")</f>
        <v>1</v>
      </c>
      <c r="L200" s="59">
        <f t="shared" si="99"/>
        <v>0.69027777777777777</v>
      </c>
      <c r="M200" s="51">
        <f>IF(ISNUMBER(VALUE(LEFT(RIGHT(Tides!E200,6),4))),VALUE(LEFT(RIGHT(Tides!E200,6),4)),"")</f>
        <v>1</v>
      </c>
      <c r="N200" s="9">
        <f>IF(ISNUMBER(TIMEVALUE(LEFT(Tides!F200,5))),TIMEVALUE(LEFT(Tides!F200,5)),"")</f>
        <v>0.45694444444444443</v>
      </c>
      <c r="O200" s="9"/>
      <c r="P200" s="10">
        <f>IF(ISNUMBER(VALUE(LEFT(RIGHT(Tides!F200,6),4))),VALUE(LEFT(RIGHT(Tides!F200,6),4)),"")</f>
        <v>3.8</v>
      </c>
      <c r="R200" s="50" t="str">
        <f t="shared" si="90"/>
        <v>Thu 30</v>
      </c>
      <c r="S200" s="38" t="str">
        <f t="shared" si="91"/>
        <v>No Restriction</v>
      </c>
      <c r="T200" s="38">
        <f t="shared" si="102"/>
        <v>0</v>
      </c>
      <c r="U200" s="38" t="str">
        <f t="shared" si="92"/>
        <v>1.5 hour</v>
      </c>
      <c r="V200" s="38">
        <f t="shared" si="94"/>
        <v>6.25E-2</v>
      </c>
      <c r="W200" s="38" t="str">
        <f>IF(ISTEXT(Tides!B200),Tides!B200,"")</f>
        <v/>
      </c>
      <c r="X200" s="38" t="str">
        <f>IF(ISTEXT(Tides!C200),Tides!C200,"")</f>
        <v>3:55 AM / 1.4 m</v>
      </c>
      <c r="Y200" s="38" t="str">
        <f>IF(ISTEXT(Tides!D200),Tides!D200,"")</f>
        <v>10:10 AM / 3.8 m</v>
      </c>
      <c r="Z200" s="38" t="str">
        <f>IF(ISTEXT(Tides!E200),Tides!E200,"")</f>
        <v>4:34 PM / 1.0 m</v>
      </c>
      <c r="AA200" s="38" t="str">
        <f>IF(ISTEXT(Tides!F200),Tides!F200,"")</f>
        <v>10:58 PM / 3.8 m</v>
      </c>
      <c r="AB200" s="65" t="str">
        <f t="shared" ref="AB200" si="104">IF(T200&gt;0,F200-T200,"")</f>
        <v/>
      </c>
      <c r="AC200" s="66" t="str">
        <f t="shared" si="96"/>
        <v/>
      </c>
      <c r="AD200" s="65">
        <f t="shared" si="97"/>
        <v>0.62777777777777777</v>
      </c>
      <c r="AE200" s="67">
        <f t="shared" si="98"/>
        <v>0.75277777777777777</v>
      </c>
      <c r="AF200" s="37">
        <f>Tides!H200</f>
        <v>0.17847222222222223</v>
      </c>
      <c r="AG200" s="37">
        <f>Tides!I200</f>
        <v>0.92083333333333339</v>
      </c>
    </row>
    <row r="201" spans="1:33" ht="19.95" customHeight="1" x14ac:dyDescent="0.25">
      <c r="B201" s="9" t="str">
        <f>IF(ISNUMBER(TIMEVALUE(LEFT(Tides!B201,5))),TIMEVALUE(LEFT(Tides!B201,5)),"")</f>
        <v/>
      </c>
      <c r="C201" s="10" t="str">
        <f>IF(ISNUMBER(VALUE(LEFT(RIGHT(Tides!B201,6),4))),VALUE(LEFT(RIGHT(Tides!B201,6),4)),"")</f>
        <v/>
      </c>
      <c r="D201" s="9" t="str">
        <f>IF(ISNUMBER(TIMEVALUE(LEFT(Tides!C201,5))),TIMEVALUE(LEFT(Tides!C201,5)),"")</f>
        <v/>
      </c>
      <c r="E201" s="10">
        <f>COUNTIF(Tides!C201, "*PM*")</f>
        <v>0</v>
      </c>
      <c r="F201" s="59" t="str">
        <f>IF(ISNUMBER(TIMEVALUE(LEFT(Tides!C201,5))),TIMEVALUE(LEFT(Tides!C201,5)),"")</f>
        <v/>
      </c>
      <c r="G201" s="51" t="str">
        <f>IF(ISNUMBER(VALUE(LEFT(RIGHT(Tides!C201,6),4))),VALUE(LEFT(RIGHT(Tides!C201,6),4)),"")</f>
        <v/>
      </c>
      <c r="H201" s="9" t="str">
        <f>IF(ISNUMBER(TIMEVALUE(LEFT(Tides!D201,5))),TIMEVALUE(LEFT(Tides!D201,5)),"")</f>
        <v/>
      </c>
      <c r="I201" s="10" t="str">
        <f>IF(ISNUMBER(VALUE(LEFT(RIGHT(Tides!D201,6),4))),VALUE(LEFT(RIGHT(Tides!D201,6),4)),"")</f>
        <v/>
      </c>
      <c r="J201" s="9" t="str">
        <f>IF(ISNUMBER(TIMEVALUE(LEFT(Tides!E201,5))),TIMEVALUE(LEFT(Tides!E201,5)),"")</f>
        <v/>
      </c>
      <c r="K201" s="10">
        <f>COUNTIF(Tides!E201, "*PM*")</f>
        <v>0</v>
      </c>
      <c r="L201" s="59" t="str">
        <f t="shared" si="99"/>
        <v/>
      </c>
      <c r="M201" s="51" t="str">
        <f>IF(ISNUMBER(VALUE(LEFT(RIGHT(Tides!E201,6),4))),VALUE(LEFT(RIGHT(Tides!E201,6),4)),"")</f>
        <v/>
      </c>
      <c r="N201" s="9" t="str">
        <f>IF(ISNUMBER(TIMEVALUE(LEFT(Tides!F201,5))),TIMEVALUE(LEFT(Tides!F201,5)),"")</f>
        <v/>
      </c>
      <c r="O201" s="9"/>
      <c r="P201" s="10" t="str">
        <f>IF(ISNUMBER(VALUE(LEFT(RIGHT(Tides!F201,6),4))),VALUE(LEFT(RIGHT(Tides!F201,6),4)),"")</f>
        <v/>
      </c>
      <c r="AF201" s="37"/>
      <c r="AG201" s="37"/>
    </row>
    <row r="202" spans="1:33" s="16" customFormat="1" ht="19.95" customHeight="1" thickBot="1" x14ac:dyDescent="0.3">
      <c r="A202" s="15">
        <f>Tides!A202</f>
        <v>42552</v>
      </c>
      <c r="B202" s="40" t="str">
        <f>IF(ISNUMBER(TIMEVALUE(LEFT(Tides!B201,5))),TIMEVALUE(LEFT(Tides!B201,5)),"")</f>
        <v/>
      </c>
      <c r="C202" s="41" t="str">
        <f>IF(ISNUMBER(VALUE(LEFT(RIGHT(Tides!B201,6),4))),VALUE(LEFT(RIGHT(Tides!B201,6),4)),"")</f>
        <v/>
      </c>
      <c r="D202" s="41"/>
      <c r="E202" s="41"/>
      <c r="F202" s="40" t="str">
        <f>IF(ISNUMBER(TIMEVALUE(LEFT(Tides!C201,5))),TIMEVALUE(LEFT(Tides!C201,5)),"")</f>
        <v/>
      </c>
      <c r="G202" s="56" t="str">
        <f>IF(ISNUMBER(VALUE(LEFT(RIGHT(Tides!C201,6),4))),VALUE(LEFT(RIGHT(Tides!C201,6),4)),"")</f>
        <v/>
      </c>
      <c r="H202" s="40" t="str">
        <f>IF(ISNUMBER(TIMEVALUE(LEFT(Tides!D201,5))),TIMEVALUE(LEFT(Tides!D201,5)),"")</f>
        <v/>
      </c>
      <c r="I202" s="41" t="str">
        <f>IF(ISNUMBER(VALUE(LEFT(RIGHT(Tides!D201,6),4))),VALUE(LEFT(RIGHT(Tides!D201,6),4)),"")</f>
        <v/>
      </c>
      <c r="J202" s="41"/>
      <c r="K202" s="41"/>
      <c r="L202" s="40" t="str">
        <f>IF(ISNUMBER(TIMEVALUE(LEFT(Tides!E201,5))),TIMEVALUE(LEFT(Tides!E201,5)),"")</f>
        <v/>
      </c>
      <c r="M202" s="56" t="str">
        <f>IF(ISNUMBER(VALUE(LEFT(RIGHT(Tides!E201,6),4))),VALUE(LEFT(RIGHT(Tides!E201,6),4)),"")</f>
        <v/>
      </c>
      <c r="N202" s="40" t="str">
        <f>IF(ISNUMBER(TIMEVALUE(LEFT(Tides!F201,5))),TIMEVALUE(LEFT(Tides!F201,5)),"")</f>
        <v/>
      </c>
      <c r="O202" s="40"/>
      <c r="P202" s="41" t="str">
        <f>IF(ISNUMBER(VALUE(LEFT(RIGHT(Tides!F201,6),4))),VALUE(LEFT(RIGHT(Tides!F201,6),4)),"")</f>
        <v/>
      </c>
      <c r="R202" s="62">
        <f>A202</f>
        <v>42552</v>
      </c>
      <c r="S202" s="62"/>
      <c r="T202" s="62"/>
      <c r="U202" s="62"/>
      <c r="V202" s="62"/>
      <c r="W202" s="62"/>
      <c r="X202" s="62"/>
      <c r="AB202" s="17"/>
      <c r="AC202" s="18"/>
      <c r="AD202" s="17"/>
      <c r="AE202" s="18"/>
      <c r="AF202" s="39"/>
      <c r="AG202" s="39"/>
    </row>
    <row r="203" spans="1:33" ht="39.6" x14ac:dyDescent="0.25">
      <c r="A203" s="2" t="s">
        <v>8</v>
      </c>
      <c r="B203" s="3" t="s">
        <v>2</v>
      </c>
      <c r="C203" s="4"/>
      <c r="D203" s="58" t="s">
        <v>3</v>
      </c>
      <c r="E203" s="58" t="s">
        <v>1622</v>
      </c>
      <c r="F203" s="3" t="s">
        <v>1621</v>
      </c>
      <c r="G203" s="53"/>
      <c r="H203" s="5" t="s">
        <v>2</v>
      </c>
      <c r="I203" s="6"/>
      <c r="J203" s="58" t="s">
        <v>3</v>
      </c>
      <c r="K203" s="58" t="s">
        <v>1622</v>
      </c>
      <c r="L203" s="3" t="s">
        <v>1621</v>
      </c>
      <c r="M203" s="57"/>
      <c r="N203" s="5" t="s">
        <v>2</v>
      </c>
      <c r="O203" s="5"/>
      <c r="P203" s="7"/>
      <c r="R203" s="30" t="s">
        <v>8</v>
      </c>
      <c r="S203" s="31" t="s">
        <v>9</v>
      </c>
      <c r="T203" s="31"/>
      <c r="U203" s="31" t="s">
        <v>10</v>
      </c>
      <c r="V203" s="31"/>
      <c r="W203" s="21" t="s">
        <v>2</v>
      </c>
      <c r="X203" s="21" t="s">
        <v>3</v>
      </c>
      <c r="Y203" s="21" t="s">
        <v>2</v>
      </c>
      <c r="Z203" s="21" t="s">
        <v>3</v>
      </c>
      <c r="AA203" s="21" t="s">
        <v>2</v>
      </c>
      <c r="AB203" s="32" t="s">
        <v>11</v>
      </c>
      <c r="AC203" s="33" t="s">
        <v>12</v>
      </c>
      <c r="AD203" s="32" t="s">
        <v>11</v>
      </c>
      <c r="AE203" s="34" t="s">
        <v>12</v>
      </c>
      <c r="AF203" s="35" t="s">
        <v>5</v>
      </c>
      <c r="AG203" s="35" t="s">
        <v>6</v>
      </c>
    </row>
    <row r="204" spans="1:33" ht="19.95" customHeight="1" x14ac:dyDescent="0.25">
      <c r="A204" s="8" t="str">
        <f>Tides!A204</f>
        <v>Fri 1</v>
      </c>
      <c r="B204" s="9" t="str">
        <f>IF(ISNUMBER(TIMEVALUE(LEFT(Tides!B204,5))),TIMEVALUE(LEFT(Tides!B204,5)),"")</f>
        <v/>
      </c>
      <c r="C204" s="10" t="str">
        <f>IF(ISNUMBER(VALUE(LEFT(RIGHT(Tides!B204,6),4))),VALUE(LEFT(RIGHT(Tides!B204,6),4)),"")</f>
        <v/>
      </c>
      <c r="D204" s="9">
        <f>IF(ISNUMBER(TIMEVALUE(LEFT(Tides!C204,5))),TIMEVALUE(LEFT(Tides!C204,5)),"")</f>
        <v>0.21180555555555555</v>
      </c>
      <c r="E204" s="10">
        <f>COUNTIF(Tides!C204, "*PM*")</f>
        <v>0</v>
      </c>
      <c r="F204" s="59">
        <f t="shared" ref="F204:F220" si="105">IF(E204&gt;0,D204+0.5, D204)</f>
        <v>0.21180555555555555</v>
      </c>
      <c r="G204" s="51">
        <f>IF(ISNUMBER(VALUE(LEFT(RIGHT(Tides!C204,6),4))),VALUE(LEFT(RIGHT(Tides!C204,6),4)),"")</f>
        <v>1.2</v>
      </c>
      <c r="H204" s="9">
        <f>IF(ISNUMBER(TIMEVALUE(LEFT(Tides!D204,5))),TIMEVALUE(LEFT(Tides!D204,5)),"")</f>
        <v>0.47083333333333338</v>
      </c>
      <c r="I204" s="10">
        <f>IF(ISNUMBER(VALUE(LEFT(RIGHT(Tides!D204,6),4))),VALUE(LEFT(RIGHT(Tides!D204,6),4)),"")</f>
        <v>3.9</v>
      </c>
      <c r="J204" s="9">
        <f>IF(ISNUMBER(TIMEVALUE(LEFT(Tides!E204,5))),TIMEVALUE(LEFT(Tides!E204,5)),"")</f>
        <v>0.23333333333333331</v>
      </c>
      <c r="K204" s="10">
        <f>COUNTIF(Tides!E204, "*PM*")</f>
        <v>1</v>
      </c>
      <c r="L204" s="59">
        <f t="shared" ref="L204:L211" si="106">IF(K204&gt;0,J204+0.5, J204)</f>
        <v>0.73333333333333328</v>
      </c>
      <c r="M204" s="51">
        <f>IF(ISNUMBER(VALUE(LEFT(RIGHT(Tides!E204,6),4))),VALUE(LEFT(RIGHT(Tides!E204,6),4)),"")</f>
        <v>0.9</v>
      </c>
      <c r="N204" s="9">
        <f>IF(ISNUMBER(TIMEVALUE(LEFT(Tides!F204,5))),TIMEVALUE(LEFT(Tides!F204,5)),"")</f>
        <v>0.49791666666666662</v>
      </c>
      <c r="O204" s="9"/>
      <c r="P204" s="10">
        <f>IF(ISNUMBER(VALUE(LEFT(RIGHT(Tides!F204,6),4))),VALUE(LEFT(RIGHT(Tides!F204,6),4)),"")</f>
        <v>3.9</v>
      </c>
      <c r="R204" s="36" t="str">
        <f t="shared" ref="R204:R234" si="107">A204</f>
        <v>Fri 1</v>
      </c>
      <c r="S204" s="22" t="str">
        <f t="shared" ref="S204:S234" si="108">IF(OR(G204&gt;1.3,ISNUMBER(G204)=FALSE),"No Restriction",IF(G204&gt;1.2,"1.0 hour",IF(G204&gt;0.5,"1.5 hour","2.0 hours")))</f>
        <v>1.5 hour</v>
      </c>
      <c r="T204" s="22">
        <f>IF(OR(G204&gt;1.3,ISNUMBER(G204)=FALSE),0,IF(G204&gt;1.2,0.0416666666666667,IF(G204&gt;0.5,0.0625,0.0833333333333333)))</f>
        <v>6.25E-2</v>
      </c>
      <c r="U204" s="22" t="str">
        <f t="shared" ref="U204:U234" si="109">IF(OR(M204&gt;1.3,ISNUMBER(M204)=FALSE),"No Restriction",IF(M204&gt;1.2,"1.0 hour",IF(M204&gt;0.5,"1.5 hour","2.0 hours")))</f>
        <v>1.5 hour</v>
      </c>
      <c r="V204" s="22">
        <f>IF(OR(M204&gt;1.3,ISNUMBER(M204)=FALSE),0,IF(M204&gt;1.2,0.0416666666666667,IF(M204&gt;0.5,0.0625,0.0833333333333333)))</f>
        <v>6.25E-2</v>
      </c>
      <c r="W204" s="22" t="str">
        <f>IF(ISTEXT(Tides!B204),Tides!B204,"")</f>
        <v/>
      </c>
      <c r="X204" s="22" t="str">
        <f>IF(ISTEXT(Tides!C204),Tides!C204,"")</f>
        <v>5:05 AM / 1.2 m</v>
      </c>
      <c r="Y204" s="22" t="str">
        <f>IF(ISTEXT(Tides!D204),Tides!D204,"")</f>
        <v>11:18 AM / 3.9 m</v>
      </c>
      <c r="Z204" s="22" t="str">
        <f>IF(ISTEXT(Tides!E204),Tides!E204,"")</f>
        <v>5:36 PM / 0.9 m</v>
      </c>
      <c r="AA204" s="22" t="str">
        <f>IF(ISTEXT(Tides!F204),Tides!F204,"")</f>
        <v>11:57 PM / 3.9 m</v>
      </c>
      <c r="AB204" s="60">
        <f>IF(T204&gt;0,F204-T204,"")</f>
        <v>0.14930555555555555</v>
      </c>
      <c r="AC204" s="61">
        <f>IF(T204&gt;0,F204+T204,"")</f>
        <v>0.27430555555555558</v>
      </c>
      <c r="AD204" s="60">
        <f>IF(V204&gt;0,L204-V204,"")</f>
        <v>0.67083333333333328</v>
      </c>
      <c r="AE204" s="64">
        <f>IF(V204&gt;0,L204+V204,"")</f>
        <v>0.79583333333333328</v>
      </c>
      <c r="AF204" s="37">
        <f>Tides!H204</f>
        <v>0.17916666666666667</v>
      </c>
      <c r="AG204" s="37">
        <f>Tides!I204</f>
        <v>0.92083333333333339</v>
      </c>
    </row>
    <row r="205" spans="1:33" ht="19.95" customHeight="1" x14ac:dyDescent="0.25">
      <c r="A205" s="8" t="str">
        <f>Tides!A205</f>
        <v>Sat 2</v>
      </c>
      <c r="B205" s="9" t="str">
        <f>IF(ISNUMBER(TIMEVALUE(LEFT(Tides!B205,5))),TIMEVALUE(LEFT(Tides!B205,5)),"")</f>
        <v/>
      </c>
      <c r="C205" s="10" t="str">
        <f>IF(ISNUMBER(VALUE(LEFT(RIGHT(Tides!B205,6),4))),VALUE(LEFT(RIGHT(Tides!B205,6),4)),"")</f>
        <v/>
      </c>
      <c r="D205" s="9">
        <f>IF(ISNUMBER(TIMEVALUE(LEFT(Tides!C205,5))),TIMEVALUE(LEFT(Tides!C205,5)),"")</f>
        <v>0.25347222222222221</v>
      </c>
      <c r="E205" s="10">
        <f>COUNTIF(Tides!C205, "*PM*")</f>
        <v>0</v>
      </c>
      <c r="F205" s="59">
        <f t="shared" si="105"/>
        <v>0.25347222222222221</v>
      </c>
      <c r="G205" s="51">
        <f>IF(ISNUMBER(VALUE(LEFT(RIGHT(Tides!C205,6),4))),VALUE(LEFT(RIGHT(Tides!C205,6),4)),"")</f>
        <v>1</v>
      </c>
      <c r="H205" s="9">
        <f>IF(ISNUMBER(TIMEVALUE(LEFT(Tides!D205,5))),TIMEVALUE(LEFT(Tides!D205,5)),"")</f>
        <v>0.51388888888888895</v>
      </c>
      <c r="I205" s="10">
        <f>IF(ISNUMBER(VALUE(LEFT(RIGHT(Tides!D205,6),4))),VALUE(LEFT(RIGHT(Tides!D205,6),4)),"")</f>
        <v>4</v>
      </c>
      <c r="J205" s="9">
        <f>IF(ISNUMBER(TIMEVALUE(LEFT(Tides!E205,5))),TIMEVALUE(LEFT(Tides!E205,5)),"")</f>
        <v>0.27152777777777776</v>
      </c>
      <c r="K205" s="10">
        <f>COUNTIF(Tides!E205, "*PM*")</f>
        <v>1</v>
      </c>
      <c r="L205" s="59">
        <f t="shared" si="106"/>
        <v>0.77152777777777781</v>
      </c>
      <c r="M205" s="51">
        <f>IF(ISNUMBER(VALUE(LEFT(RIGHT(Tides!E205,6),4))),VALUE(LEFT(RIGHT(Tides!E205,6),4)),"")</f>
        <v>0.8</v>
      </c>
      <c r="N205" s="9" t="str">
        <f>IF(ISNUMBER(TIMEVALUE(LEFT(Tides!F205,5))),TIMEVALUE(LEFT(Tides!F205,5)),"")</f>
        <v/>
      </c>
      <c r="O205" s="9"/>
      <c r="P205" s="10" t="str">
        <f>IF(ISNUMBER(VALUE(LEFT(RIGHT(Tides!F205,6),4))),VALUE(LEFT(RIGHT(Tides!F205,6),4)),"")</f>
        <v/>
      </c>
      <c r="R205" s="36" t="str">
        <f t="shared" si="107"/>
        <v>Sat 2</v>
      </c>
      <c r="S205" s="22" t="str">
        <f t="shared" si="108"/>
        <v>1.5 hour</v>
      </c>
      <c r="T205" s="22">
        <f t="shared" ref="T205:T222" si="110">IF(OR(G205&gt;1.3,ISNUMBER(G205)=FALSE),0,IF(G205&gt;1.2,0.0416666666666667,IF(G205&gt;0.5,0.0625,0.0833333333333333)))</f>
        <v>6.25E-2</v>
      </c>
      <c r="U205" s="22" t="str">
        <f t="shared" si="109"/>
        <v>1.5 hour</v>
      </c>
      <c r="V205" s="22">
        <f t="shared" ref="V205:V234" si="111">IF(OR(M205&gt;1.3,ISNUMBER(M205)=FALSE),0,IF(M205&gt;1.2,0.0416666666666667,IF(M205&gt;0.5,0.0625,0.0833333333333333)))</f>
        <v>6.25E-2</v>
      </c>
      <c r="W205" s="22" t="str">
        <f>IF(ISTEXT(Tides!B205),Tides!B205,"")</f>
        <v/>
      </c>
      <c r="X205" s="22" t="str">
        <f>IF(ISTEXT(Tides!C205),Tides!C205,"")</f>
        <v>6:05 AM / 1.0 m</v>
      </c>
      <c r="Y205" s="22" t="str">
        <f>IF(ISTEXT(Tides!D205),Tides!D205,"")</f>
        <v>12:20 PM / 4.0 m</v>
      </c>
      <c r="Z205" s="22" t="str">
        <f>IF(ISTEXT(Tides!E205),Tides!E205,"")</f>
        <v>6:31 PM / 0.8 m</v>
      </c>
      <c r="AA205" s="22" t="str">
        <f>IF(ISTEXT(Tides!F205),Tides!F205,"")</f>
        <v/>
      </c>
      <c r="AB205" s="60">
        <f t="shared" ref="AB205:AB213" si="112">IF(T205&gt;0,F205-T205,"")</f>
        <v>0.19097222222222221</v>
      </c>
      <c r="AC205" s="61">
        <f t="shared" ref="AC205:AC234" si="113">IF(T205&gt;0,F205+T205,"")</f>
        <v>0.31597222222222221</v>
      </c>
      <c r="AD205" s="60">
        <f t="shared" ref="AD205:AD234" si="114">IF(V205&gt;0,L205-V205,"")</f>
        <v>0.70902777777777781</v>
      </c>
      <c r="AE205" s="64">
        <f t="shared" ref="AE205:AE234" si="115">IF(V205&gt;0,L205+V205,"")</f>
        <v>0.83402777777777781</v>
      </c>
      <c r="AF205" s="37">
        <f>Tides!H205</f>
        <v>0.17916666666666667</v>
      </c>
      <c r="AG205" s="37">
        <f>Tides!I205</f>
        <v>0.92013888888888884</v>
      </c>
    </row>
    <row r="206" spans="1:33" ht="19.95" customHeight="1" x14ac:dyDescent="0.25">
      <c r="A206" s="8" t="str">
        <f>Tides!A206</f>
        <v>Sun 3</v>
      </c>
      <c r="B206" s="9">
        <f>IF(ISNUMBER(TIMEVALUE(LEFT(Tides!B206,5))),TIMEVALUE(LEFT(Tides!B206,5)),"")</f>
        <v>0.53541666666666665</v>
      </c>
      <c r="C206" s="10">
        <f>IF(ISNUMBER(VALUE(LEFT(RIGHT(Tides!B206,6),4))),VALUE(LEFT(RIGHT(Tides!B206,6),4)),"")</f>
        <v>4.0999999999999996</v>
      </c>
      <c r="D206" s="9">
        <f>IF(ISNUMBER(TIMEVALUE(LEFT(Tides!C206,5))),TIMEVALUE(LEFT(Tides!C206,5)),"")</f>
        <v>0.29097222222222224</v>
      </c>
      <c r="E206" s="10">
        <f>COUNTIF(Tides!C206, "*PM*")</f>
        <v>0</v>
      </c>
      <c r="F206" s="59">
        <f t="shared" si="105"/>
        <v>0.29097222222222224</v>
      </c>
      <c r="G206" s="51">
        <f>IF(ISNUMBER(VALUE(LEFT(RIGHT(Tides!C206,6),4))),VALUE(LEFT(RIGHT(Tides!C206,6),4)),"")</f>
        <v>0.8</v>
      </c>
      <c r="H206" s="9">
        <f>IF(ISNUMBER(TIMEVALUE(LEFT(Tides!D206,5))),TIMEVALUE(LEFT(Tides!D206,5)),"")</f>
        <v>5.347222222222222E-2</v>
      </c>
      <c r="I206" s="10">
        <f>IF(ISNUMBER(VALUE(LEFT(RIGHT(Tides!D206,6),4))),VALUE(LEFT(RIGHT(Tides!D206,6),4)),"")</f>
        <v>4.0999999999999996</v>
      </c>
      <c r="J206" s="9">
        <f>IF(ISNUMBER(TIMEVALUE(LEFT(Tides!E206,5))),TIMEVALUE(LEFT(Tides!E206,5)),"")</f>
        <v>0.30624999999999997</v>
      </c>
      <c r="K206" s="10">
        <f>COUNTIF(Tides!E206, "*PM*")</f>
        <v>1</v>
      </c>
      <c r="L206" s="59">
        <f t="shared" si="106"/>
        <v>0.80624999999999991</v>
      </c>
      <c r="M206" s="51">
        <f>IF(ISNUMBER(VALUE(LEFT(RIGHT(Tides!E206,6),4))),VALUE(LEFT(RIGHT(Tides!E206,6),4)),"")</f>
        <v>0.7</v>
      </c>
      <c r="N206" s="9" t="str">
        <f>IF(ISNUMBER(TIMEVALUE(LEFT(Tides!F206,5))),TIMEVALUE(LEFT(Tides!F206,5)),"")</f>
        <v/>
      </c>
      <c r="O206" s="9"/>
      <c r="P206" s="10" t="str">
        <f>IF(ISNUMBER(VALUE(LEFT(RIGHT(Tides!F206,6),4))),VALUE(LEFT(RIGHT(Tides!F206,6),4)),"")</f>
        <v/>
      </c>
      <c r="R206" s="36" t="str">
        <f t="shared" si="107"/>
        <v>Sun 3</v>
      </c>
      <c r="S206" s="22" t="str">
        <f t="shared" si="108"/>
        <v>1.5 hour</v>
      </c>
      <c r="T206" s="22">
        <f t="shared" si="110"/>
        <v>6.25E-2</v>
      </c>
      <c r="U206" s="22" t="str">
        <f t="shared" si="109"/>
        <v>1.5 hour</v>
      </c>
      <c r="V206" s="22">
        <f t="shared" si="111"/>
        <v>6.25E-2</v>
      </c>
      <c r="W206" s="22" t="str">
        <f>IF(ISTEXT(Tides!B206),Tides!B206,"")</f>
        <v>12:51 AM / 4.1 m</v>
      </c>
      <c r="X206" s="22" t="str">
        <f>IF(ISTEXT(Tides!C206),Tides!C206,"")</f>
        <v>6:59 AM / 0.8 m</v>
      </c>
      <c r="Y206" s="22" t="str">
        <f>IF(ISTEXT(Tides!D206),Tides!D206,"")</f>
        <v>1:17 PM / 4.1 m</v>
      </c>
      <c r="Z206" s="22" t="str">
        <f>IF(ISTEXT(Tides!E206),Tides!E206,"")</f>
        <v>7:21 PM / 0.7 m</v>
      </c>
      <c r="AA206" s="22" t="str">
        <f>IF(ISTEXT(Tides!F206),Tides!F206,"")</f>
        <v/>
      </c>
      <c r="AB206" s="60">
        <f t="shared" si="112"/>
        <v>0.22847222222222224</v>
      </c>
      <c r="AC206" s="61">
        <f t="shared" si="113"/>
        <v>0.35347222222222224</v>
      </c>
      <c r="AD206" s="60">
        <f t="shared" si="114"/>
        <v>0.74374999999999991</v>
      </c>
      <c r="AE206" s="64">
        <f t="shared" si="115"/>
        <v>0.86874999999999991</v>
      </c>
      <c r="AF206" s="37">
        <f>Tides!H206</f>
        <v>0.17986111111111111</v>
      </c>
      <c r="AG206" s="37">
        <f>Tides!I206</f>
        <v>0.9194444444444444</v>
      </c>
    </row>
    <row r="207" spans="1:33" ht="19.95" customHeight="1" x14ac:dyDescent="0.25">
      <c r="A207" s="8" t="str">
        <f>Tides!A207</f>
        <v>Mon 4</v>
      </c>
      <c r="B207" s="9">
        <f>IF(ISNUMBER(TIMEVALUE(LEFT(Tides!B207,5))),TIMEVALUE(LEFT(Tides!B207,5)),"")</f>
        <v>6.9444444444444434E-2</v>
      </c>
      <c r="C207" s="10">
        <f>IF(ISNUMBER(VALUE(LEFT(RIGHT(Tides!B207,6),4))),VALUE(LEFT(RIGHT(Tides!B207,6),4)),"")</f>
        <v>4.3</v>
      </c>
      <c r="D207" s="9">
        <f>IF(ISNUMBER(TIMEVALUE(LEFT(Tides!C207,5))),TIMEVALUE(LEFT(Tides!C207,5)),"")</f>
        <v>0.32500000000000001</v>
      </c>
      <c r="E207" s="10">
        <f>COUNTIF(Tides!C207, "*PM*")</f>
        <v>0</v>
      </c>
      <c r="F207" s="59">
        <f t="shared" si="105"/>
        <v>0.32500000000000001</v>
      </c>
      <c r="G207" s="51">
        <f>IF(ISNUMBER(VALUE(LEFT(RIGHT(Tides!C207,6),4))),VALUE(LEFT(RIGHT(Tides!C207,6),4)),"")</f>
        <v>0.6</v>
      </c>
      <c r="H207" s="9">
        <f>IF(ISNUMBER(TIMEVALUE(LEFT(Tides!D207,5))),TIMEVALUE(LEFT(Tides!D207,5)),"")</f>
        <v>9.0277777777777776E-2</v>
      </c>
      <c r="I207" s="10">
        <f>IF(ISNUMBER(VALUE(LEFT(RIGHT(Tides!D207,6),4))),VALUE(LEFT(RIGHT(Tides!D207,6),4)),"")</f>
        <v>4.2</v>
      </c>
      <c r="J207" s="9">
        <f>IF(ISNUMBER(TIMEVALUE(LEFT(Tides!E207,5))),TIMEVALUE(LEFT(Tides!E207,5)),"")</f>
        <v>0.33819444444444446</v>
      </c>
      <c r="K207" s="10">
        <f>COUNTIF(Tides!E207, "*PM*")</f>
        <v>1</v>
      </c>
      <c r="L207" s="59">
        <f t="shared" si="106"/>
        <v>0.83819444444444446</v>
      </c>
      <c r="M207" s="51">
        <f>IF(ISNUMBER(VALUE(LEFT(RIGHT(Tides!E207,6),4))),VALUE(LEFT(RIGHT(Tides!E207,6),4)),"")</f>
        <v>0.7</v>
      </c>
      <c r="N207" s="9" t="str">
        <f>IF(ISNUMBER(TIMEVALUE(LEFT(Tides!F207,5))),TIMEVALUE(LEFT(Tides!F207,5)),"")</f>
        <v/>
      </c>
      <c r="O207" s="9"/>
      <c r="P207" s="10" t="str">
        <f>IF(ISNUMBER(VALUE(LEFT(RIGHT(Tides!F207,6),4))),VALUE(LEFT(RIGHT(Tides!F207,6),4)),"")</f>
        <v/>
      </c>
      <c r="R207" s="36" t="str">
        <f t="shared" si="107"/>
        <v>Mon 4</v>
      </c>
      <c r="S207" s="22" t="str">
        <f t="shared" si="108"/>
        <v>1.5 hour</v>
      </c>
      <c r="T207" s="22">
        <f t="shared" si="110"/>
        <v>6.25E-2</v>
      </c>
      <c r="U207" s="22" t="str">
        <f t="shared" si="109"/>
        <v>1.5 hour</v>
      </c>
      <c r="V207" s="22">
        <f t="shared" si="111"/>
        <v>6.25E-2</v>
      </c>
      <c r="W207" s="22" t="str">
        <f>IF(ISTEXT(Tides!B207),Tides!B207,"")</f>
        <v>1:40 AM / 4.3 m</v>
      </c>
      <c r="X207" s="22" t="str">
        <f>IF(ISTEXT(Tides!C207),Tides!C207,"")</f>
        <v>7:48 AM / 0.6 m</v>
      </c>
      <c r="Y207" s="22" t="str">
        <f>IF(ISTEXT(Tides!D207),Tides!D207,"")</f>
        <v>2:10 PM / 4.2 m</v>
      </c>
      <c r="Z207" s="22" t="str">
        <f>IF(ISTEXT(Tides!E207),Tides!E207,"")</f>
        <v>8:07 PM / 0.7 m</v>
      </c>
      <c r="AA207" s="22" t="str">
        <f>IF(ISTEXT(Tides!F207),Tides!F207,"")</f>
        <v/>
      </c>
      <c r="AB207" s="60">
        <f t="shared" si="112"/>
        <v>0.26250000000000001</v>
      </c>
      <c r="AC207" s="61">
        <f t="shared" si="113"/>
        <v>0.38750000000000001</v>
      </c>
      <c r="AD207" s="60">
        <f t="shared" si="114"/>
        <v>0.77569444444444446</v>
      </c>
      <c r="AE207" s="64">
        <f t="shared" si="115"/>
        <v>0.90069444444444446</v>
      </c>
      <c r="AF207" s="37">
        <f>Tides!H207</f>
        <v>0.18055555555555555</v>
      </c>
      <c r="AG207" s="37">
        <f>Tides!I207</f>
        <v>0.9194444444444444</v>
      </c>
    </row>
    <row r="208" spans="1:33" ht="19.95" customHeight="1" x14ac:dyDescent="0.25">
      <c r="A208" s="8" t="str">
        <f>Tides!A208</f>
        <v>Tue 5</v>
      </c>
      <c r="B208" s="9">
        <f>IF(ISNUMBER(TIMEVALUE(LEFT(Tides!B208,5))),TIMEVALUE(LEFT(Tides!B208,5)),"")</f>
        <v>0.10208333333333335</v>
      </c>
      <c r="C208" s="10">
        <f>IF(ISNUMBER(VALUE(LEFT(RIGHT(Tides!B208,6),4))),VALUE(LEFT(RIGHT(Tides!B208,6),4)),"")</f>
        <v>4.4000000000000004</v>
      </c>
      <c r="D208" s="9">
        <f>IF(ISNUMBER(TIMEVALUE(LEFT(Tides!C208,5))),TIMEVALUE(LEFT(Tides!C208,5)),"")</f>
        <v>0.35694444444444445</v>
      </c>
      <c r="E208" s="10">
        <f>COUNTIF(Tides!C208, "*PM*")</f>
        <v>0</v>
      </c>
      <c r="F208" s="59">
        <f t="shared" si="105"/>
        <v>0.35694444444444445</v>
      </c>
      <c r="G208" s="51">
        <f>IF(ISNUMBER(VALUE(LEFT(RIGHT(Tides!C208,6),4))),VALUE(LEFT(RIGHT(Tides!C208,6),4)),"")</f>
        <v>0.5</v>
      </c>
      <c r="H208" s="9">
        <f>IF(ISNUMBER(TIMEVALUE(LEFT(Tides!D208,5))),TIMEVALUE(LEFT(Tides!D208,5)),"")</f>
        <v>0.12361111111111112</v>
      </c>
      <c r="I208" s="10">
        <f>IF(ISNUMBER(VALUE(LEFT(RIGHT(Tides!D208,6),4))),VALUE(LEFT(RIGHT(Tides!D208,6),4)),"")</f>
        <v>4.2</v>
      </c>
      <c r="J208" s="9">
        <f>IF(ISNUMBER(TIMEVALUE(LEFT(Tides!E208,5))),TIMEVALUE(LEFT(Tides!E208,5)),"")</f>
        <v>0.36874999999999997</v>
      </c>
      <c r="K208" s="10">
        <f>COUNTIF(Tides!E208, "*PM*")</f>
        <v>1</v>
      </c>
      <c r="L208" s="59">
        <f t="shared" si="106"/>
        <v>0.86874999999999991</v>
      </c>
      <c r="M208" s="51">
        <f>IF(ISNUMBER(VALUE(LEFT(RIGHT(Tides!E208,6),4))),VALUE(LEFT(RIGHT(Tides!E208,6),4)),"")</f>
        <v>0.7</v>
      </c>
      <c r="N208" s="9" t="str">
        <f>IF(ISNUMBER(TIMEVALUE(LEFT(Tides!F208,5))),TIMEVALUE(LEFT(Tides!F208,5)),"")</f>
        <v/>
      </c>
      <c r="O208" s="9"/>
      <c r="P208" s="10" t="str">
        <f>IF(ISNUMBER(VALUE(LEFT(RIGHT(Tides!F208,6),4))),VALUE(LEFT(RIGHT(Tides!F208,6),4)),"")</f>
        <v/>
      </c>
      <c r="R208" s="36" t="str">
        <f t="shared" si="107"/>
        <v>Tue 5</v>
      </c>
      <c r="S208" s="22" t="str">
        <f t="shared" si="108"/>
        <v>2.0 hours</v>
      </c>
      <c r="T208" s="22">
        <f t="shared" si="110"/>
        <v>8.3333333333333301E-2</v>
      </c>
      <c r="U208" s="22" t="str">
        <f t="shared" si="109"/>
        <v>1.5 hour</v>
      </c>
      <c r="V208" s="22">
        <f t="shared" si="111"/>
        <v>6.25E-2</v>
      </c>
      <c r="W208" s="22" t="str">
        <f>IF(ISTEXT(Tides!B208),Tides!B208,"")</f>
        <v>2:27 AM / 4.4 m</v>
      </c>
      <c r="X208" s="22" t="str">
        <f>IF(ISTEXT(Tides!C208),Tides!C208,"")</f>
        <v>8:34 AM / 0.5 m</v>
      </c>
      <c r="Y208" s="22" t="str">
        <f>IF(ISTEXT(Tides!D208),Tides!D208,"")</f>
        <v>2:58 PM / 4.2 m</v>
      </c>
      <c r="Z208" s="22" t="str">
        <f>IF(ISTEXT(Tides!E208),Tides!E208,"")</f>
        <v>8:51 PM / 0.7 m</v>
      </c>
      <c r="AA208" s="22" t="str">
        <f>IF(ISTEXT(Tides!F208),Tides!F208,"")</f>
        <v/>
      </c>
      <c r="AB208" s="60">
        <f t="shared" si="112"/>
        <v>0.27361111111111114</v>
      </c>
      <c r="AC208" s="61">
        <f t="shared" si="113"/>
        <v>0.44027777777777777</v>
      </c>
      <c r="AD208" s="60">
        <f t="shared" si="114"/>
        <v>0.80624999999999991</v>
      </c>
      <c r="AE208" s="64">
        <f t="shared" si="115"/>
        <v>0.93124999999999991</v>
      </c>
      <c r="AF208" s="37">
        <f>Tides!H208</f>
        <v>0.18194444444444444</v>
      </c>
      <c r="AG208" s="37">
        <f>Tides!I208</f>
        <v>0.91875000000000007</v>
      </c>
    </row>
    <row r="209" spans="1:33" ht="19.95" customHeight="1" x14ac:dyDescent="0.25">
      <c r="A209" s="8" t="str">
        <f>Tides!A209</f>
        <v>Wed 6</v>
      </c>
      <c r="B209" s="9">
        <f>IF(ISNUMBER(TIMEVALUE(LEFT(Tides!B209,5))),TIMEVALUE(LEFT(Tides!B209,5)),"")</f>
        <v>0.13263888888888889</v>
      </c>
      <c r="C209" s="10">
        <f>IF(ISNUMBER(VALUE(LEFT(RIGHT(Tides!B209,6),4))),VALUE(LEFT(RIGHT(Tides!B209,6),4)),"")</f>
        <v>4.4000000000000004</v>
      </c>
      <c r="D209" s="9">
        <f>IF(ISNUMBER(TIMEVALUE(LEFT(Tides!C209,5))),TIMEVALUE(LEFT(Tides!C209,5)),"")</f>
        <v>0.38819444444444445</v>
      </c>
      <c r="E209" s="10">
        <f>COUNTIF(Tides!C209, "*PM*")</f>
        <v>0</v>
      </c>
      <c r="F209" s="59">
        <f t="shared" si="105"/>
        <v>0.38819444444444445</v>
      </c>
      <c r="G209" s="51">
        <f>IF(ISNUMBER(VALUE(LEFT(RIGHT(Tides!C209,6),4))),VALUE(LEFT(RIGHT(Tides!C209,6),4)),"")</f>
        <v>0.4</v>
      </c>
      <c r="H209" s="9">
        <f>IF(ISNUMBER(TIMEVALUE(LEFT(Tides!D209,5))),TIMEVALUE(LEFT(Tides!D209,5)),"")</f>
        <v>0.15625</v>
      </c>
      <c r="I209" s="10">
        <f>IF(ISNUMBER(VALUE(LEFT(RIGHT(Tides!D209,6),4))),VALUE(LEFT(RIGHT(Tides!D209,6),4)),"")</f>
        <v>4.2</v>
      </c>
      <c r="J209" s="9">
        <f>IF(ISNUMBER(TIMEVALUE(LEFT(Tides!E209,5))),TIMEVALUE(LEFT(Tides!E209,5)),"")</f>
        <v>0.3979166666666667</v>
      </c>
      <c r="K209" s="10">
        <f>COUNTIF(Tides!E209, "*PM*")</f>
        <v>1</v>
      </c>
      <c r="L209" s="59">
        <f t="shared" si="106"/>
        <v>0.8979166666666667</v>
      </c>
      <c r="M209" s="51">
        <f>IF(ISNUMBER(VALUE(LEFT(RIGHT(Tides!E209,6),4))),VALUE(LEFT(RIGHT(Tides!E209,6),4)),"")</f>
        <v>0.8</v>
      </c>
      <c r="N209" s="9" t="str">
        <f>IF(ISNUMBER(TIMEVALUE(LEFT(Tides!F209,5))),TIMEVALUE(LEFT(Tides!F209,5)),"")</f>
        <v/>
      </c>
      <c r="O209" s="9"/>
      <c r="P209" s="10" t="str">
        <f>IF(ISNUMBER(VALUE(LEFT(RIGHT(Tides!F209,6),4))),VALUE(LEFT(RIGHT(Tides!F209,6),4)),"")</f>
        <v/>
      </c>
      <c r="R209" s="36" t="str">
        <f t="shared" si="107"/>
        <v>Wed 6</v>
      </c>
      <c r="S209" s="22" t="str">
        <f t="shared" si="108"/>
        <v>2.0 hours</v>
      </c>
      <c r="T209" s="22">
        <f t="shared" si="110"/>
        <v>8.3333333333333301E-2</v>
      </c>
      <c r="U209" s="22" t="str">
        <f t="shared" si="109"/>
        <v>1.5 hour</v>
      </c>
      <c r="V209" s="22">
        <f t="shared" si="111"/>
        <v>6.25E-2</v>
      </c>
      <c r="W209" s="22" t="str">
        <f>IF(ISTEXT(Tides!B209),Tides!B209,"")</f>
        <v>3:11 AM / 4.4 m</v>
      </c>
      <c r="X209" s="22" t="str">
        <f>IF(ISTEXT(Tides!C209),Tides!C209,"")</f>
        <v>9:19 AM / 0.4 m</v>
      </c>
      <c r="Y209" s="22" t="str">
        <f>IF(ISTEXT(Tides!D209),Tides!D209,"")</f>
        <v>3:45 PM / 4.2 m</v>
      </c>
      <c r="Z209" s="22" t="str">
        <f>IF(ISTEXT(Tides!E209),Tides!E209,"")</f>
        <v>9:33 PM / 0.8 m</v>
      </c>
      <c r="AA209" s="22" t="str">
        <f>IF(ISTEXT(Tides!F209),Tides!F209,"")</f>
        <v/>
      </c>
      <c r="AB209" s="60">
        <f t="shared" si="112"/>
        <v>0.30486111111111114</v>
      </c>
      <c r="AC209" s="61">
        <f t="shared" si="113"/>
        <v>0.47152777777777777</v>
      </c>
      <c r="AD209" s="60">
        <f t="shared" si="114"/>
        <v>0.8354166666666667</v>
      </c>
      <c r="AE209" s="64">
        <f t="shared" si="115"/>
        <v>0.9604166666666667</v>
      </c>
      <c r="AF209" s="37">
        <f>Tides!H209</f>
        <v>0.18263888888888891</v>
      </c>
      <c r="AG209" s="37">
        <f>Tides!I209</f>
        <v>0.91805555555555562</v>
      </c>
    </row>
    <row r="210" spans="1:33" ht="19.95" customHeight="1" x14ac:dyDescent="0.25">
      <c r="A210" s="8" t="str">
        <f>Tides!A210</f>
        <v>Thu 7</v>
      </c>
      <c r="B210" s="9">
        <f>IF(ISNUMBER(TIMEVALUE(LEFT(Tides!B210,5))),TIMEVALUE(LEFT(Tides!B210,5)),"")</f>
        <v>0.16180555555555556</v>
      </c>
      <c r="C210" s="10">
        <f>IF(ISNUMBER(VALUE(LEFT(RIGHT(Tides!B210,6),4))),VALUE(LEFT(RIGHT(Tides!B210,6),4)),"")</f>
        <v>4.4000000000000004</v>
      </c>
      <c r="D210" s="9">
        <f>IF(ISNUMBER(TIMEVALUE(LEFT(Tides!C210,5))),TIMEVALUE(LEFT(Tides!C210,5)),"")</f>
        <v>0.41805555555555557</v>
      </c>
      <c r="E210" s="10">
        <f>COUNTIF(Tides!C210, "*PM*")</f>
        <v>0</v>
      </c>
      <c r="F210" s="59">
        <f t="shared" si="105"/>
        <v>0.41805555555555557</v>
      </c>
      <c r="G210" s="51">
        <f>IF(ISNUMBER(VALUE(LEFT(RIGHT(Tides!C210,6),4))),VALUE(LEFT(RIGHT(Tides!C210,6),4)),"")</f>
        <v>0.5</v>
      </c>
      <c r="H210" s="9">
        <f>IF(ISNUMBER(TIMEVALUE(LEFT(Tides!D210,5))),TIMEVALUE(LEFT(Tides!D210,5)),"")</f>
        <v>0.1875</v>
      </c>
      <c r="I210" s="10">
        <f>IF(ISNUMBER(VALUE(LEFT(RIGHT(Tides!D210,6),4))),VALUE(LEFT(RIGHT(Tides!D210,6),4)),"")</f>
        <v>4</v>
      </c>
      <c r="J210" s="9">
        <f>IF(ISNUMBER(TIMEVALUE(LEFT(Tides!E210,5))),TIMEVALUE(LEFT(Tides!E210,5)),"")</f>
        <v>0.42638888888888887</v>
      </c>
      <c r="K210" s="10">
        <f>COUNTIF(Tides!E210, "*PM*")</f>
        <v>1</v>
      </c>
      <c r="L210" s="59">
        <f t="shared" si="106"/>
        <v>0.92638888888888893</v>
      </c>
      <c r="M210" s="51">
        <f>IF(ISNUMBER(VALUE(LEFT(RIGHT(Tides!E210,6),4))),VALUE(LEFT(RIGHT(Tides!E210,6),4)),"")</f>
        <v>1</v>
      </c>
      <c r="N210" s="9" t="str">
        <f>IF(ISNUMBER(TIMEVALUE(LEFT(Tides!F210,5))),TIMEVALUE(LEFT(Tides!F210,5)),"")</f>
        <v/>
      </c>
      <c r="O210" s="9"/>
      <c r="P210" s="10" t="str">
        <f>IF(ISNUMBER(VALUE(LEFT(RIGHT(Tides!F210,6),4))),VALUE(LEFT(RIGHT(Tides!F210,6),4)),"")</f>
        <v/>
      </c>
      <c r="R210" s="36" t="str">
        <f t="shared" si="107"/>
        <v>Thu 7</v>
      </c>
      <c r="S210" s="22" t="str">
        <f t="shared" si="108"/>
        <v>2.0 hours</v>
      </c>
      <c r="T210" s="22">
        <f t="shared" si="110"/>
        <v>8.3333333333333301E-2</v>
      </c>
      <c r="U210" s="22" t="str">
        <f t="shared" si="109"/>
        <v>1.5 hour</v>
      </c>
      <c r="V210" s="22">
        <f t="shared" si="111"/>
        <v>6.25E-2</v>
      </c>
      <c r="W210" s="22" t="str">
        <f>IF(ISTEXT(Tides!B210),Tides!B210,"")</f>
        <v>3:53 AM / 4.4 m</v>
      </c>
      <c r="X210" s="22" t="str">
        <f>IF(ISTEXT(Tides!C210),Tides!C210,"")</f>
        <v>10:02 AM / 0.5 m</v>
      </c>
      <c r="Y210" s="22" t="str">
        <f>IF(ISTEXT(Tides!D210),Tides!D210,"")</f>
        <v>4:30 PM / 4.0 m</v>
      </c>
      <c r="Z210" s="22" t="str">
        <f>IF(ISTEXT(Tides!E210),Tides!E210,"")</f>
        <v>10:14 PM / 1.0 m</v>
      </c>
      <c r="AA210" s="22" t="str">
        <f>IF(ISTEXT(Tides!F210),Tides!F210,"")</f>
        <v/>
      </c>
      <c r="AB210" s="60">
        <f t="shared" si="112"/>
        <v>0.33472222222222225</v>
      </c>
      <c r="AC210" s="61">
        <f t="shared" si="113"/>
        <v>0.50138888888888888</v>
      </c>
      <c r="AD210" s="60">
        <f t="shared" si="114"/>
        <v>0.86388888888888893</v>
      </c>
      <c r="AE210" s="64">
        <f t="shared" si="115"/>
        <v>0.98888888888888893</v>
      </c>
      <c r="AF210" s="37">
        <f>Tides!H210</f>
        <v>0.18333333333333335</v>
      </c>
      <c r="AG210" s="37">
        <f>Tides!I210</f>
        <v>0.91736111111111107</v>
      </c>
    </row>
    <row r="211" spans="1:33" ht="19.95" customHeight="1" x14ac:dyDescent="0.25">
      <c r="A211" s="8" t="str">
        <f>Tides!A211</f>
        <v>Fri 8</v>
      </c>
      <c r="B211" s="9">
        <f>IF(ISNUMBER(TIMEVALUE(LEFT(Tides!B211,5))),TIMEVALUE(LEFT(Tides!B211,5)),"")</f>
        <v>0.19166666666666665</v>
      </c>
      <c r="C211" s="10">
        <f>IF(ISNUMBER(VALUE(LEFT(RIGHT(Tides!B211,6),4))),VALUE(LEFT(RIGHT(Tides!B211,6),4)),"")</f>
        <v>4.2</v>
      </c>
      <c r="D211" s="9">
        <f>IF(ISNUMBER(TIMEVALUE(LEFT(Tides!C211,5))),TIMEVALUE(LEFT(Tides!C211,5)),"")</f>
        <v>0.44791666666666669</v>
      </c>
      <c r="E211" s="10">
        <f>COUNTIF(Tides!C211, "*PM*")</f>
        <v>0</v>
      </c>
      <c r="F211" s="59">
        <f t="shared" si="105"/>
        <v>0.44791666666666669</v>
      </c>
      <c r="G211" s="51">
        <f>IF(ISNUMBER(VALUE(LEFT(RIGHT(Tides!C211,6),4))),VALUE(LEFT(RIGHT(Tides!C211,6),4)),"")</f>
        <v>0.6</v>
      </c>
      <c r="H211" s="9">
        <f>IF(ISNUMBER(TIMEVALUE(LEFT(Tides!D211,5))),TIMEVALUE(LEFT(Tides!D211,5)),"")</f>
        <v>0.21805555555555556</v>
      </c>
      <c r="I211" s="10">
        <f>IF(ISNUMBER(VALUE(LEFT(RIGHT(Tides!D211,6),4))),VALUE(LEFT(RIGHT(Tides!D211,6),4)),"")</f>
        <v>3.9</v>
      </c>
      <c r="J211" s="9">
        <f>IF(ISNUMBER(TIMEVALUE(LEFT(Tides!E211,5))),TIMEVALUE(LEFT(Tides!E211,5)),"")</f>
        <v>0.4548611111111111</v>
      </c>
      <c r="K211" s="10">
        <f>COUNTIF(Tides!E211, "*PM*")</f>
        <v>1</v>
      </c>
      <c r="L211" s="59">
        <f t="shared" si="106"/>
        <v>0.95486111111111116</v>
      </c>
      <c r="M211" s="51">
        <f>IF(ISNUMBER(VALUE(LEFT(RIGHT(Tides!E211,6),4))),VALUE(LEFT(RIGHT(Tides!E211,6),4)),"")</f>
        <v>1.1000000000000001</v>
      </c>
      <c r="N211" s="9" t="str">
        <f>IF(ISNUMBER(TIMEVALUE(LEFT(Tides!F211,5))),TIMEVALUE(LEFT(Tides!F211,5)),"")</f>
        <v/>
      </c>
      <c r="O211" s="9"/>
      <c r="P211" s="10" t="str">
        <f>IF(ISNUMBER(VALUE(LEFT(RIGHT(Tides!F211,6),4))),VALUE(LEFT(RIGHT(Tides!F211,6),4)),"")</f>
        <v/>
      </c>
      <c r="R211" s="36" t="str">
        <f t="shared" si="107"/>
        <v>Fri 8</v>
      </c>
      <c r="S211" s="22" t="str">
        <f t="shared" si="108"/>
        <v>1.5 hour</v>
      </c>
      <c r="T211" s="22">
        <f t="shared" si="110"/>
        <v>6.25E-2</v>
      </c>
      <c r="U211" s="22" t="str">
        <f t="shared" si="109"/>
        <v>1.5 hour</v>
      </c>
      <c r="V211" s="22">
        <f t="shared" si="111"/>
        <v>6.25E-2</v>
      </c>
      <c r="W211" s="22" t="str">
        <f>IF(ISTEXT(Tides!B211),Tides!B211,"")</f>
        <v>4:36 AM / 4.2 m</v>
      </c>
      <c r="X211" s="22" t="str">
        <f>IF(ISTEXT(Tides!C211),Tides!C211,"")</f>
        <v>10:45 AM / 0.6 m</v>
      </c>
      <c r="Y211" s="22" t="str">
        <f>IF(ISTEXT(Tides!D211),Tides!D211,"")</f>
        <v>5:14 PM / 3.9 m</v>
      </c>
      <c r="Z211" s="22" t="str">
        <f>IF(ISTEXT(Tides!E211),Tides!E211,"")</f>
        <v>10:55 PM / 1.1 m</v>
      </c>
      <c r="AA211" s="22" t="str">
        <f>IF(ISTEXT(Tides!F211),Tides!F211,"")</f>
        <v/>
      </c>
      <c r="AB211" s="60">
        <f t="shared" si="112"/>
        <v>0.38541666666666669</v>
      </c>
      <c r="AC211" s="61">
        <f t="shared" si="113"/>
        <v>0.51041666666666674</v>
      </c>
      <c r="AD211" s="60">
        <f t="shared" si="114"/>
        <v>0.89236111111111116</v>
      </c>
      <c r="AE211" s="64">
        <f t="shared" si="115"/>
        <v>1.0173611111111112</v>
      </c>
      <c r="AF211" s="37">
        <f>Tides!H211</f>
        <v>0.18402777777777779</v>
      </c>
      <c r="AG211" s="37">
        <f>Tides!I211</f>
        <v>0.91666666666666663</v>
      </c>
    </row>
    <row r="212" spans="1:33" ht="19.95" customHeight="1" x14ac:dyDescent="0.25">
      <c r="A212" s="8" t="str">
        <f>Tides!A212</f>
        <v>Sat 9</v>
      </c>
      <c r="B212" s="9">
        <f>IF(ISNUMBER(TIMEVALUE(LEFT(Tides!B212,5))),TIMEVALUE(LEFT(Tides!B212,5)),"")</f>
        <v>0.22083333333333333</v>
      </c>
      <c r="C212" s="10">
        <f>IF(ISNUMBER(VALUE(LEFT(RIGHT(Tides!B212,6),4))),VALUE(LEFT(RIGHT(Tides!B212,6),4)),"")</f>
        <v>4.0999999999999996</v>
      </c>
      <c r="D212" s="9">
        <f>IF(ISNUMBER(TIMEVALUE(LEFT(Tides!C212,5))),TIMEVALUE(LEFT(Tides!C212,5)),"")</f>
        <v>0.47847222222222219</v>
      </c>
      <c r="E212" s="10">
        <f>COUNTIF(Tides!C212, "*PM*")</f>
        <v>0</v>
      </c>
      <c r="F212" s="59">
        <f t="shared" si="105"/>
        <v>0.47847222222222219</v>
      </c>
      <c r="G212" s="51">
        <f>IF(ISNUMBER(VALUE(LEFT(RIGHT(Tides!C212,6),4))),VALUE(LEFT(RIGHT(Tides!C212,6),4)),"")</f>
        <v>0.8</v>
      </c>
      <c r="H212" s="9">
        <f>IF(ISNUMBER(TIMEVALUE(LEFT(Tides!D212,5))),TIMEVALUE(LEFT(Tides!D212,5)),"")</f>
        <v>0.24861111111111112</v>
      </c>
      <c r="I212" s="10">
        <f>IF(ISNUMBER(VALUE(LEFT(RIGHT(Tides!D212,6),4))),VALUE(LEFT(RIGHT(Tides!D212,6),4)),"")</f>
        <v>3.7</v>
      </c>
      <c r="J212" s="9">
        <f>IF(ISNUMBER(TIMEVALUE(LEFT(Tides!E212,5))),TIMEVALUE(LEFT(Tides!E212,5)),"")</f>
        <v>0.48402777777777778</v>
      </c>
      <c r="K212" s="10">
        <f>COUNTIF(Tides!E212, "*PM*")</f>
        <v>1</v>
      </c>
      <c r="L212" s="59">
        <f>IF(K212&gt;0,J212+0.5, J212)</f>
        <v>0.98402777777777772</v>
      </c>
      <c r="M212" s="51">
        <f>IF(ISNUMBER(VALUE(LEFT(RIGHT(Tides!E212,6),4))),VALUE(LEFT(RIGHT(Tides!E212,6),4)),"")</f>
        <v>1.3</v>
      </c>
      <c r="N212" s="9" t="str">
        <f>IF(ISNUMBER(TIMEVALUE(LEFT(Tides!F212,5))),TIMEVALUE(LEFT(Tides!F212,5)),"")</f>
        <v/>
      </c>
      <c r="O212" s="9"/>
      <c r="P212" s="10" t="str">
        <f>IF(ISNUMBER(VALUE(LEFT(RIGHT(Tides!F212,6),4))),VALUE(LEFT(RIGHT(Tides!F212,6),4)),"")</f>
        <v/>
      </c>
      <c r="R212" s="36" t="str">
        <f t="shared" si="107"/>
        <v>Sat 9</v>
      </c>
      <c r="S212" s="22" t="str">
        <f t="shared" si="108"/>
        <v>1.5 hour</v>
      </c>
      <c r="T212" s="22">
        <f t="shared" si="110"/>
        <v>6.25E-2</v>
      </c>
      <c r="U212" s="22" t="str">
        <f t="shared" si="109"/>
        <v>1.0 hour</v>
      </c>
      <c r="V212" s="22">
        <f t="shared" si="111"/>
        <v>4.1666666666666699E-2</v>
      </c>
      <c r="W212" s="22" t="str">
        <f>IF(ISTEXT(Tides!B212),Tides!B212,"")</f>
        <v>5:18 AM / 4.1 m</v>
      </c>
      <c r="X212" s="22" t="str">
        <f>IF(ISTEXT(Tides!C212),Tides!C212,"")</f>
        <v>11:29 AM / 0.8 m</v>
      </c>
      <c r="Y212" s="22" t="str">
        <f>IF(ISTEXT(Tides!D212),Tides!D212,"")</f>
        <v>5:58 PM / 3.7 m</v>
      </c>
      <c r="Z212" s="22" t="str">
        <f>IF(ISTEXT(Tides!E212),Tides!E212,"")</f>
        <v>11:37 PM / 1.3 m</v>
      </c>
      <c r="AA212" s="22" t="str">
        <f>IF(ISTEXT(Tides!F212),Tides!F212,"")</f>
        <v/>
      </c>
      <c r="AB212" s="60">
        <f t="shared" si="112"/>
        <v>0.41597222222222219</v>
      </c>
      <c r="AC212" s="61">
        <f t="shared" si="113"/>
        <v>0.54097222222222219</v>
      </c>
      <c r="AD212" s="60">
        <f t="shared" si="114"/>
        <v>0.94236111111111098</v>
      </c>
      <c r="AE212" s="64">
        <f t="shared" si="115"/>
        <v>1.0256944444444445</v>
      </c>
      <c r="AF212" s="37">
        <f>Tides!H212</f>
        <v>0.18541666666666667</v>
      </c>
      <c r="AG212" s="37">
        <f>Tides!I212</f>
        <v>0.9159722222222223</v>
      </c>
    </row>
    <row r="213" spans="1:33" ht="19.95" customHeight="1" x14ac:dyDescent="0.25">
      <c r="A213" s="8" t="str">
        <f>Tides!A213</f>
        <v>Sun 10</v>
      </c>
      <c r="B213" s="9">
        <f>IF(ISNUMBER(TIMEVALUE(LEFT(Tides!B213,5))),TIMEVALUE(LEFT(Tides!B213,5)),"")</f>
        <v>0.25138888888888888</v>
      </c>
      <c r="C213" s="10">
        <f>IF(ISNUMBER(VALUE(LEFT(RIGHT(Tides!B213,6),4))),VALUE(LEFT(RIGHT(Tides!B213,6),4)),"")</f>
        <v>3.9</v>
      </c>
      <c r="D213" s="9">
        <f>IF(ISNUMBER(TIMEVALUE(LEFT(Tides!C213,5))),TIMEVALUE(LEFT(Tides!C213,5)),"")</f>
        <v>0.50972222222222219</v>
      </c>
      <c r="E213" s="10">
        <f>COUNTIF(Tides!C213, "*PM*")</f>
        <v>1</v>
      </c>
      <c r="F213" s="59">
        <f t="shared" si="105"/>
        <v>1.0097222222222222</v>
      </c>
      <c r="G213" s="51">
        <f>IF(ISNUMBER(VALUE(LEFT(RIGHT(Tides!C213,6),4))),VALUE(LEFT(RIGHT(Tides!C213,6),4)),"")</f>
        <v>1</v>
      </c>
      <c r="H213" s="9">
        <f>IF(ISNUMBER(TIMEVALUE(LEFT(Tides!D213,5))),TIMEVALUE(LEFT(Tides!D213,5)),"")</f>
        <v>0.28055555555555556</v>
      </c>
      <c r="I213" s="10">
        <f>IF(ISNUMBER(VALUE(LEFT(RIGHT(Tides!D213,6),4))),VALUE(LEFT(RIGHT(Tides!D213,6),4)),"")</f>
        <v>3.5</v>
      </c>
      <c r="J213" s="9" t="str">
        <f>IF(ISNUMBER(TIMEVALUE(LEFT(Tides!E213,5))),TIMEVALUE(LEFT(Tides!E213,5)),"")</f>
        <v/>
      </c>
      <c r="K213" s="10">
        <f>COUNTIF(Tides!E213, "*PM*")</f>
        <v>0</v>
      </c>
      <c r="L213" s="59" t="str">
        <f t="shared" ref="L213:L234" si="116">IF(K213&gt;0,J213+0.5, J213)</f>
        <v/>
      </c>
      <c r="M213" s="51" t="str">
        <f>IF(ISNUMBER(VALUE(LEFT(RIGHT(Tides!E213,6),4))),VALUE(LEFT(RIGHT(Tides!E213,6),4)),"")</f>
        <v/>
      </c>
      <c r="N213" s="9" t="str">
        <f>IF(ISNUMBER(TIMEVALUE(LEFT(Tides!F213,5))),TIMEVALUE(LEFT(Tides!F213,5)),"")</f>
        <v/>
      </c>
      <c r="O213" s="9"/>
      <c r="P213" s="10" t="str">
        <f>IF(ISNUMBER(VALUE(LEFT(RIGHT(Tides!F213,6),4))),VALUE(LEFT(RIGHT(Tides!F213,6),4)),"")</f>
        <v/>
      </c>
      <c r="R213" s="36" t="str">
        <f t="shared" si="107"/>
        <v>Sun 10</v>
      </c>
      <c r="S213" s="22" t="str">
        <f t="shared" si="108"/>
        <v>1.5 hour</v>
      </c>
      <c r="T213" s="22">
        <f t="shared" si="110"/>
        <v>6.25E-2</v>
      </c>
      <c r="U213" s="22" t="str">
        <f t="shared" si="109"/>
        <v>No Restriction</v>
      </c>
      <c r="V213" s="22">
        <f t="shared" si="111"/>
        <v>0</v>
      </c>
      <c r="W213" s="22" t="str">
        <f>IF(ISTEXT(Tides!B213),Tides!B213,"")</f>
        <v>6:02 AM / 3.9 m</v>
      </c>
      <c r="X213" s="22" t="str">
        <f>IF(ISTEXT(Tides!C213),Tides!C213,"")</f>
        <v>12:14 PM / 1.0 m</v>
      </c>
      <c r="Y213" s="22" t="str">
        <f>IF(ISTEXT(Tides!D213),Tides!D213,"")</f>
        <v>6:44 PM / 3.5 m</v>
      </c>
      <c r="Z213" s="22" t="str">
        <f>IF(ISTEXT(Tides!E213),Tides!E213,"")</f>
        <v/>
      </c>
      <c r="AA213" s="22" t="str">
        <f>IF(ISTEXT(Tides!F213),Tides!F213,"")</f>
        <v/>
      </c>
      <c r="AB213" s="60">
        <f t="shared" si="112"/>
        <v>0.94722222222222219</v>
      </c>
      <c r="AC213" s="61">
        <f t="shared" si="113"/>
        <v>1.0722222222222222</v>
      </c>
      <c r="AD213" s="60" t="str">
        <f t="shared" si="114"/>
        <v/>
      </c>
      <c r="AE213" s="64" t="str">
        <f t="shared" si="115"/>
        <v/>
      </c>
      <c r="AF213" s="37">
        <f>Tides!H213</f>
        <v>0.18611111111111112</v>
      </c>
      <c r="AG213" s="37">
        <f>Tides!I213</f>
        <v>0.91527777777777775</v>
      </c>
    </row>
    <row r="214" spans="1:33" ht="19.95" customHeight="1" x14ac:dyDescent="0.25">
      <c r="A214" s="8" t="str">
        <f>Tides!A214</f>
        <v>Mon 11</v>
      </c>
      <c r="B214" s="9" t="str">
        <f>IF(ISNUMBER(TIMEVALUE(LEFT(Tides!B214,5))),TIMEVALUE(LEFT(Tides!B214,5)),"")</f>
        <v/>
      </c>
      <c r="C214" s="10" t="str">
        <f>IF(ISNUMBER(VALUE(LEFT(RIGHT(Tides!B214,6),4))),VALUE(LEFT(RIGHT(Tides!B214,6),4)),"")</f>
        <v/>
      </c>
      <c r="D214" s="9">
        <f>IF(ISNUMBER(TIMEVALUE(LEFT(Tides!C214,5))),TIMEVALUE(LEFT(Tides!C214,5)),"")</f>
        <v>0.51597222222222217</v>
      </c>
      <c r="E214" s="10">
        <f>COUNTIF(Tides!C214, "*PM*")</f>
        <v>0</v>
      </c>
      <c r="F214" s="59">
        <f t="shared" si="105"/>
        <v>0.51597222222222217</v>
      </c>
      <c r="G214" s="51">
        <f>IF(ISNUMBER(VALUE(LEFT(RIGHT(Tides!C214,6),4))),VALUE(LEFT(RIGHT(Tides!C214,6),4)),"")</f>
        <v>1.5</v>
      </c>
      <c r="H214" s="9">
        <f>IF(ISNUMBER(TIMEVALUE(LEFT(Tides!D214,5))),TIMEVALUE(LEFT(Tides!D214,5)),"")</f>
        <v>0.28402777777777777</v>
      </c>
      <c r="I214" s="10">
        <f>IF(ISNUMBER(VALUE(LEFT(RIGHT(Tides!D214,6),4))),VALUE(LEFT(RIGHT(Tides!D214,6),4)),"")</f>
        <v>3.7</v>
      </c>
      <c r="J214" s="9">
        <f>IF(ISNUMBER(TIMEVALUE(LEFT(Tides!E214,5))),TIMEVALUE(LEFT(Tides!E214,5)),"")</f>
        <v>4.3750000000000004E-2</v>
      </c>
      <c r="K214" s="10">
        <f>COUNTIF(Tides!E214, "*PM*")</f>
        <v>1</v>
      </c>
      <c r="L214" s="59">
        <f t="shared" si="116"/>
        <v>0.54374999999999996</v>
      </c>
      <c r="M214" s="51">
        <f>IF(ISNUMBER(VALUE(LEFT(RIGHT(Tides!E214,6),4))),VALUE(LEFT(RIGHT(Tides!E214,6),4)),"")</f>
        <v>1.3</v>
      </c>
      <c r="N214" s="9">
        <f>IF(ISNUMBER(TIMEVALUE(LEFT(Tides!F214,5))),TIMEVALUE(LEFT(Tides!F214,5)),"")</f>
        <v>0.31527777777777777</v>
      </c>
      <c r="O214" s="9"/>
      <c r="P214" s="10">
        <f>IF(ISNUMBER(VALUE(LEFT(RIGHT(Tides!F214,6),4))),VALUE(LEFT(RIGHT(Tides!F214,6),4)),"")</f>
        <v>3.4</v>
      </c>
      <c r="R214" s="36" t="str">
        <f t="shared" si="107"/>
        <v>Mon 11</v>
      </c>
      <c r="S214" s="22" t="str">
        <f t="shared" si="108"/>
        <v>No Restriction</v>
      </c>
      <c r="T214" s="22">
        <f t="shared" si="110"/>
        <v>0</v>
      </c>
      <c r="U214" s="22" t="str">
        <f t="shared" si="109"/>
        <v>1.0 hour</v>
      </c>
      <c r="V214" s="22">
        <f t="shared" si="111"/>
        <v>4.1666666666666699E-2</v>
      </c>
      <c r="W214" s="22" t="str">
        <f>IF(ISTEXT(Tides!B214),Tides!B214,"")</f>
        <v/>
      </c>
      <c r="X214" s="22" t="str">
        <f>IF(ISTEXT(Tides!C214),Tides!C214,"")</f>
        <v>12:23 AM / 1.5 m</v>
      </c>
      <c r="Y214" s="22" t="str">
        <f>IF(ISTEXT(Tides!D214),Tides!D214,"")</f>
        <v>6:49 AM / 3.7 m</v>
      </c>
      <c r="Z214" s="22" t="str">
        <f>IF(ISTEXT(Tides!E214),Tides!E214,"")</f>
        <v>1:03 PM / 1.3 m</v>
      </c>
      <c r="AA214" s="22" t="str">
        <f>IF(ISTEXT(Tides!F214),Tides!F214,"")</f>
        <v>7:34 PM / 3.4 m</v>
      </c>
      <c r="AB214" s="60" t="str">
        <f t="shared" ref="AB214:AB234" si="117">IF($S214="No Restriction","",MAX($F214-VALUE(LEFT($S214,3))/24,0))</f>
        <v/>
      </c>
      <c r="AC214" s="61" t="str">
        <f t="shared" si="113"/>
        <v/>
      </c>
      <c r="AD214" s="60">
        <f t="shared" si="114"/>
        <v>0.50208333333333321</v>
      </c>
      <c r="AE214" s="64">
        <f t="shared" si="115"/>
        <v>0.5854166666666667</v>
      </c>
      <c r="AF214" s="37">
        <f>Tides!H214</f>
        <v>0.18680555555555556</v>
      </c>
      <c r="AG214" s="37">
        <f>Tides!I214</f>
        <v>0.9145833333333333</v>
      </c>
    </row>
    <row r="215" spans="1:33" ht="19.95" customHeight="1" x14ac:dyDescent="0.25">
      <c r="A215" s="8" t="str">
        <f>Tides!A215</f>
        <v>Tue 12</v>
      </c>
      <c r="B215" s="9" t="str">
        <f>IF(ISNUMBER(TIMEVALUE(LEFT(Tides!B215,5))),TIMEVALUE(LEFT(Tides!B215,5)),"")</f>
        <v/>
      </c>
      <c r="C215" s="10" t="str">
        <f>IF(ISNUMBER(VALUE(LEFT(RIGHT(Tides!B215,6),4))),VALUE(LEFT(RIGHT(Tides!B215,6),4)),"")</f>
        <v/>
      </c>
      <c r="D215" s="9">
        <f>IF(ISNUMBER(TIMEVALUE(LEFT(Tides!C215,5))),TIMEVALUE(LEFT(Tides!C215,5)),"")</f>
        <v>5.2083333333333336E-2</v>
      </c>
      <c r="E215" s="10">
        <f>COUNTIF(Tides!C215, "*PM*")</f>
        <v>0</v>
      </c>
      <c r="F215" s="59">
        <f t="shared" si="105"/>
        <v>5.2083333333333336E-2</v>
      </c>
      <c r="G215" s="51">
        <f>IF(ISNUMBER(VALUE(LEFT(RIGHT(Tides!C215,6),4))),VALUE(LEFT(RIGHT(Tides!C215,6),4)),"")</f>
        <v>1.7</v>
      </c>
      <c r="H215" s="9">
        <f>IF(ISNUMBER(TIMEVALUE(LEFT(Tides!D215,5))),TIMEVALUE(LEFT(Tides!D215,5)),"")</f>
        <v>0.32013888888888892</v>
      </c>
      <c r="I215" s="10">
        <f>IF(ISNUMBER(VALUE(LEFT(RIGHT(Tides!D215,6),4))),VALUE(LEFT(RIGHT(Tides!D215,6),4)),"")</f>
        <v>3.5</v>
      </c>
      <c r="J215" s="9">
        <f>IF(ISNUMBER(TIMEVALUE(LEFT(Tides!E215,5))),TIMEVALUE(LEFT(Tides!E215,5)),"")</f>
        <v>8.2638888888888887E-2</v>
      </c>
      <c r="K215" s="10">
        <f>COUNTIF(Tides!E215, "*PM*")</f>
        <v>1</v>
      </c>
      <c r="L215" s="59">
        <f t="shared" si="116"/>
        <v>0.58263888888888893</v>
      </c>
      <c r="M215" s="51">
        <f>IF(ISNUMBER(VALUE(LEFT(RIGHT(Tides!E215,6),4))),VALUE(LEFT(RIGHT(Tides!E215,6),4)),"")</f>
        <v>1.4</v>
      </c>
      <c r="N215" s="9">
        <f>IF(ISNUMBER(TIMEVALUE(LEFT(Tides!F215,5))),TIMEVALUE(LEFT(Tides!F215,5)),"")</f>
        <v>0.35347222222222219</v>
      </c>
      <c r="O215" s="9"/>
      <c r="P215" s="10">
        <f>IF(ISNUMBER(VALUE(LEFT(RIGHT(Tides!F215,6),4))),VALUE(LEFT(RIGHT(Tides!F215,6),4)),"")</f>
        <v>3.3</v>
      </c>
      <c r="R215" s="36" t="str">
        <f t="shared" si="107"/>
        <v>Tue 12</v>
      </c>
      <c r="S215" s="22" t="str">
        <f t="shared" si="108"/>
        <v>No Restriction</v>
      </c>
      <c r="T215" s="22">
        <f t="shared" si="110"/>
        <v>0</v>
      </c>
      <c r="U215" s="22" t="str">
        <f t="shared" si="109"/>
        <v>No Restriction</v>
      </c>
      <c r="V215" s="22">
        <f t="shared" si="111"/>
        <v>0</v>
      </c>
      <c r="W215" s="22" t="str">
        <f>IF(ISTEXT(Tides!B215),Tides!B215,"")</f>
        <v/>
      </c>
      <c r="X215" s="22" t="str">
        <f>IF(ISTEXT(Tides!C215),Tides!C215,"")</f>
        <v>1:15 AM / 1.7 m</v>
      </c>
      <c r="Y215" s="22" t="str">
        <f>IF(ISTEXT(Tides!D215),Tides!D215,"")</f>
        <v>7:41 AM / 3.5 m</v>
      </c>
      <c r="Z215" s="22" t="str">
        <f>IF(ISTEXT(Tides!E215),Tides!E215,"")</f>
        <v>1:59 PM / 1.4 m</v>
      </c>
      <c r="AA215" s="22" t="str">
        <f>IF(ISTEXT(Tides!F215),Tides!F215,"")</f>
        <v>8:29 PM / 3.3 m</v>
      </c>
      <c r="AB215" s="60" t="str">
        <f t="shared" si="117"/>
        <v/>
      </c>
      <c r="AC215" s="61" t="str">
        <f t="shared" si="113"/>
        <v/>
      </c>
      <c r="AD215" s="60" t="str">
        <f t="shared" si="114"/>
        <v/>
      </c>
      <c r="AE215" s="64" t="str">
        <f t="shared" si="115"/>
        <v/>
      </c>
      <c r="AF215" s="37">
        <f>Tides!H215</f>
        <v>0.18819444444444444</v>
      </c>
      <c r="AG215" s="37">
        <f>Tides!I215</f>
        <v>0.91319444444444453</v>
      </c>
    </row>
    <row r="216" spans="1:33" ht="19.95" customHeight="1" x14ac:dyDescent="0.25">
      <c r="A216" s="8" t="str">
        <f>Tides!A216</f>
        <v>Wed 13</v>
      </c>
      <c r="B216" s="9" t="str">
        <f>IF(ISNUMBER(TIMEVALUE(LEFT(Tides!B216,5))),TIMEVALUE(LEFT(Tides!B216,5)),"")</f>
        <v/>
      </c>
      <c r="C216" s="10" t="str">
        <f>IF(ISNUMBER(VALUE(LEFT(RIGHT(Tides!B216,6),4))),VALUE(LEFT(RIGHT(Tides!B216,6),4)),"")</f>
        <v/>
      </c>
      <c r="D216" s="9">
        <f>IF(ISNUMBER(TIMEVALUE(LEFT(Tides!C216,5))),TIMEVALUE(LEFT(Tides!C216,5)),"")</f>
        <v>9.6527777777777768E-2</v>
      </c>
      <c r="E216" s="10">
        <f>COUNTIF(Tides!C216, "*PM*")</f>
        <v>0</v>
      </c>
      <c r="F216" s="59">
        <f t="shared" si="105"/>
        <v>9.6527777777777768E-2</v>
      </c>
      <c r="G216" s="51">
        <f>IF(ISNUMBER(VALUE(LEFT(RIGHT(Tides!C216,6),4))),VALUE(LEFT(RIGHT(Tides!C216,6),4)),"")</f>
        <v>1.8</v>
      </c>
      <c r="H216" s="9">
        <f>IF(ISNUMBER(TIMEVALUE(LEFT(Tides!D216,5))),TIMEVALUE(LEFT(Tides!D216,5)),"")</f>
        <v>0.36041666666666666</v>
      </c>
      <c r="I216" s="10">
        <f>IF(ISNUMBER(VALUE(LEFT(RIGHT(Tides!D216,6),4))),VALUE(LEFT(RIGHT(Tides!D216,6),4)),"")</f>
        <v>3.4</v>
      </c>
      <c r="J216" s="9">
        <f>IF(ISNUMBER(TIMEVALUE(LEFT(Tides!E216,5))),TIMEVALUE(LEFT(Tides!E216,5)),"")</f>
        <v>0.12708333333333333</v>
      </c>
      <c r="K216" s="10">
        <f>COUNTIF(Tides!E216, "*PM*")</f>
        <v>1</v>
      </c>
      <c r="L216" s="59">
        <f t="shared" si="116"/>
        <v>0.62708333333333333</v>
      </c>
      <c r="M216" s="51">
        <f>IF(ISNUMBER(VALUE(LEFT(RIGHT(Tides!E216,6),4))),VALUE(LEFT(RIGHT(Tides!E216,6),4)),"")</f>
        <v>1.6</v>
      </c>
      <c r="N216" s="9">
        <f>IF(ISNUMBER(TIMEVALUE(LEFT(Tides!F216,5))),TIMEVALUE(LEFT(Tides!F216,5)),"")</f>
        <v>0.39444444444444443</v>
      </c>
      <c r="O216" s="9"/>
      <c r="P216" s="10">
        <f>IF(ISNUMBER(VALUE(LEFT(RIGHT(Tides!F216,6),4))),VALUE(LEFT(RIGHT(Tides!F216,6),4)),"")</f>
        <v>3.3</v>
      </c>
      <c r="R216" s="36" t="str">
        <f t="shared" si="107"/>
        <v>Wed 13</v>
      </c>
      <c r="S216" s="22" t="str">
        <f t="shared" si="108"/>
        <v>No Restriction</v>
      </c>
      <c r="T216" s="22">
        <f t="shared" si="110"/>
        <v>0</v>
      </c>
      <c r="U216" s="22" t="str">
        <f t="shared" si="109"/>
        <v>No Restriction</v>
      </c>
      <c r="V216" s="22">
        <f t="shared" si="111"/>
        <v>0</v>
      </c>
      <c r="W216" s="22" t="str">
        <f>IF(ISTEXT(Tides!B216),Tides!B216,"")</f>
        <v/>
      </c>
      <c r="X216" s="22" t="str">
        <f>IF(ISTEXT(Tides!C216),Tides!C216,"")</f>
        <v>2:19 AM / 1.8 m</v>
      </c>
      <c r="Y216" s="22" t="str">
        <f>IF(ISTEXT(Tides!D216),Tides!D216,"")</f>
        <v>8:39 AM / 3.4 m</v>
      </c>
      <c r="Z216" s="22" t="str">
        <f>IF(ISTEXT(Tides!E216),Tides!E216,"")</f>
        <v>3:03 PM / 1.6 m</v>
      </c>
      <c r="AA216" s="22" t="str">
        <f>IF(ISTEXT(Tides!F216),Tides!F216,"")</f>
        <v>9:28 PM / 3.3 m</v>
      </c>
      <c r="AB216" s="60" t="str">
        <f t="shared" si="117"/>
        <v/>
      </c>
      <c r="AC216" s="61" t="str">
        <f t="shared" si="113"/>
        <v/>
      </c>
      <c r="AD216" s="60" t="str">
        <f t="shared" si="114"/>
        <v/>
      </c>
      <c r="AE216" s="64" t="str">
        <f t="shared" si="115"/>
        <v/>
      </c>
      <c r="AF216" s="37">
        <f>Tides!H216</f>
        <v>0.18888888888888888</v>
      </c>
      <c r="AG216" s="37">
        <f>Tides!I216</f>
        <v>0.91249999999999998</v>
      </c>
    </row>
    <row r="217" spans="1:33" ht="19.95" customHeight="1" x14ac:dyDescent="0.25">
      <c r="A217" s="8" t="str">
        <f>Tides!A217</f>
        <v>Thu 14</v>
      </c>
      <c r="B217" s="9" t="str">
        <f>IF(ISNUMBER(TIMEVALUE(LEFT(Tides!B217,5))),TIMEVALUE(LEFT(Tides!B217,5)),"")</f>
        <v/>
      </c>
      <c r="C217" s="10" t="str">
        <f>IF(ISNUMBER(VALUE(LEFT(RIGHT(Tides!B217,6),4))),VALUE(LEFT(RIGHT(Tides!B217,6),4)),"")</f>
        <v/>
      </c>
      <c r="D217" s="9">
        <f>IF(ISNUMBER(TIMEVALUE(LEFT(Tides!C217,5))),TIMEVALUE(LEFT(Tides!C217,5)),"")</f>
        <v>0.14722222222222223</v>
      </c>
      <c r="E217" s="10">
        <f>COUNTIF(Tides!C217, "*PM*")</f>
        <v>0</v>
      </c>
      <c r="F217" s="59">
        <f t="shared" si="105"/>
        <v>0.14722222222222223</v>
      </c>
      <c r="G217" s="51">
        <f>IF(ISNUMBER(VALUE(LEFT(RIGHT(Tides!C217,6),4))),VALUE(LEFT(RIGHT(Tides!C217,6),4)),"")</f>
        <v>1.8</v>
      </c>
      <c r="H217" s="9">
        <f>IF(ISNUMBER(TIMEVALUE(LEFT(Tides!D217,5))),TIMEVALUE(LEFT(Tides!D217,5)),"")</f>
        <v>0.40486111111111112</v>
      </c>
      <c r="I217" s="10">
        <f>IF(ISNUMBER(VALUE(LEFT(RIGHT(Tides!D217,6),4))),VALUE(LEFT(RIGHT(Tides!D217,6),4)),"")</f>
        <v>3.4</v>
      </c>
      <c r="J217" s="9">
        <f>IF(ISNUMBER(TIMEVALUE(LEFT(Tides!E217,5))),TIMEVALUE(LEFT(Tides!E217,5)),"")</f>
        <v>0.17361111111111113</v>
      </c>
      <c r="K217" s="10">
        <f>COUNTIF(Tides!E217, "*PM*")</f>
        <v>1</v>
      </c>
      <c r="L217" s="59">
        <f t="shared" si="116"/>
        <v>0.67361111111111116</v>
      </c>
      <c r="M217" s="51">
        <f>IF(ISNUMBER(VALUE(LEFT(RIGHT(Tides!E217,6),4))),VALUE(LEFT(RIGHT(Tides!E217,6),4)),"")</f>
        <v>1.6</v>
      </c>
      <c r="N217" s="9">
        <f>IF(ISNUMBER(TIMEVALUE(LEFT(Tides!F217,5))),TIMEVALUE(LEFT(Tides!F217,5)),"")</f>
        <v>0.43611111111111112</v>
      </c>
      <c r="O217" s="9"/>
      <c r="P217" s="10">
        <f>IF(ISNUMBER(VALUE(LEFT(RIGHT(Tides!F217,6),4))),VALUE(LEFT(RIGHT(Tides!F217,6),4)),"")</f>
        <v>3.3</v>
      </c>
      <c r="R217" s="36" t="str">
        <f t="shared" si="107"/>
        <v>Thu 14</v>
      </c>
      <c r="S217" s="22" t="str">
        <f t="shared" si="108"/>
        <v>No Restriction</v>
      </c>
      <c r="T217" s="22">
        <f t="shared" si="110"/>
        <v>0</v>
      </c>
      <c r="U217" s="22" t="str">
        <f t="shared" si="109"/>
        <v>No Restriction</v>
      </c>
      <c r="V217" s="22">
        <f t="shared" si="111"/>
        <v>0</v>
      </c>
      <c r="W217" s="22" t="str">
        <f>IF(ISTEXT(Tides!B217),Tides!B217,"")</f>
        <v/>
      </c>
      <c r="X217" s="22" t="str">
        <f>IF(ISTEXT(Tides!C217),Tides!C217,"")</f>
        <v>3:32 AM / 1.8 m</v>
      </c>
      <c r="Y217" s="22" t="str">
        <f>IF(ISTEXT(Tides!D217),Tides!D217,"")</f>
        <v>9:43 AM / 3.4 m</v>
      </c>
      <c r="Z217" s="22" t="str">
        <f>IF(ISTEXT(Tides!E217),Tides!E217,"")</f>
        <v>4:10 PM / 1.6 m</v>
      </c>
      <c r="AA217" s="22" t="str">
        <f>IF(ISTEXT(Tides!F217),Tides!F217,"")</f>
        <v>10:28 PM / 3.3 m</v>
      </c>
      <c r="AB217" s="60" t="str">
        <f t="shared" si="117"/>
        <v/>
      </c>
      <c r="AC217" s="61" t="str">
        <f t="shared" si="113"/>
        <v/>
      </c>
      <c r="AD217" s="60" t="str">
        <f t="shared" si="114"/>
        <v/>
      </c>
      <c r="AE217" s="64" t="str">
        <f t="shared" si="115"/>
        <v/>
      </c>
      <c r="AF217" s="37">
        <f>Tides!H217</f>
        <v>0.19027777777777777</v>
      </c>
      <c r="AG217" s="37">
        <f>Tides!I217</f>
        <v>0.91180555555555554</v>
      </c>
    </row>
    <row r="218" spans="1:33" ht="19.95" customHeight="1" x14ac:dyDescent="0.25">
      <c r="A218" s="8" t="str">
        <f>Tides!A218</f>
        <v>Fri 15</v>
      </c>
      <c r="B218" s="9" t="str">
        <f>IF(ISNUMBER(TIMEVALUE(LEFT(Tides!B218,5))),TIMEVALUE(LEFT(Tides!B218,5)),"")</f>
        <v/>
      </c>
      <c r="C218" s="10" t="str">
        <f>IF(ISNUMBER(VALUE(LEFT(RIGHT(Tides!B218,6),4))),VALUE(LEFT(RIGHT(Tides!B218,6),4)),"")</f>
        <v/>
      </c>
      <c r="D218" s="9">
        <f>IF(ISNUMBER(TIMEVALUE(LEFT(Tides!C218,5))),TIMEVALUE(LEFT(Tides!C218,5)),"")</f>
        <v>0.19513888888888889</v>
      </c>
      <c r="E218" s="10">
        <f>COUNTIF(Tides!C218, "*PM*")</f>
        <v>0</v>
      </c>
      <c r="F218" s="59">
        <f t="shared" si="105"/>
        <v>0.19513888888888889</v>
      </c>
      <c r="G218" s="51">
        <f>IF(ISNUMBER(VALUE(LEFT(RIGHT(Tides!C218,6),4))),VALUE(LEFT(RIGHT(Tides!C218,6),4)),"")</f>
        <v>1.7</v>
      </c>
      <c r="H218" s="9">
        <f>IF(ISNUMBER(TIMEVALUE(LEFT(Tides!D218,5))),TIMEVALUE(LEFT(Tides!D218,5)),"")</f>
        <v>0.44861111111111113</v>
      </c>
      <c r="I218" s="10">
        <f>IF(ISNUMBER(VALUE(LEFT(RIGHT(Tides!D218,6),4))),VALUE(LEFT(RIGHT(Tides!D218,6),4)),"")</f>
        <v>3.4</v>
      </c>
      <c r="J218" s="9">
        <f>IF(ISNUMBER(TIMEVALUE(LEFT(Tides!E218,5))),TIMEVALUE(LEFT(Tides!E218,5)),"")</f>
        <v>0.21458333333333335</v>
      </c>
      <c r="K218" s="10">
        <f>COUNTIF(Tides!E218, "*PM*")</f>
        <v>1</v>
      </c>
      <c r="L218" s="59">
        <f t="shared" si="116"/>
        <v>0.71458333333333335</v>
      </c>
      <c r="M218" s="51">
        <f>IF(ISNUMBER(VALUE(LEFT(RIGHT(Tides!E218,6),4))),VALUE(LEFT(RIGHT(Tides!E218,6),4)),"")</f>
        <v>1.5</v>
      </c>
      <c r="N218" s="9">
        <f>IF(ISNUMBER(TIMEVALUE(LEFT(Tides!F218,5))),TIMEVALUE(LEFT(Tides!F218,5)),"")</f>
        <v>0.47500000000000003</v>
      </c>
      <c r="O218" s="9"/>
      <c r="P218" s="10">
        <f>IF(ISNUMBER(VALUE(LEFT(RIGHT(Tides!F218,6),4))),VALUE(LEFT(RIGHT(Tides!F218,6),4)),"")</f>
        <v>3.5</v>
      </c>
      <c r="R218" s="36" t="str">
        <f t="shared" si="107"/>
        <v>Fri 15</v>
      </c>
      <c r="S218" s="22" t="str">
        <f t="shared" si="108"/>
        <v>No Restriction</v>
      </c>
      <c r="T218" s="22">
        <f t="shared" si="110"/>
        <v>0</v>
      </c>
      <c r="U218" s="22" t="str">
        <f t="shared" si="109"/>
        <v>No Restriction</v>
      </c>
      <c r="V218" s="22">
        <f t="shared" si="111"/>
        <v>0</v>
      </c>
      <c r="W218" s="22" t="str">
        <f>IF(ISTEXT(Tides!B218),Tides!B218,"")</f>
        <v/>
      </c>
      <c r="X218" s="22" t="str">
        <f>IF(ISTEXT(Tides!C218),Tides!C218,"")</f>
        <v>4:41 AM / 1.7 m</v>
      </c>
      <c r="Y218" s="22" t="str">
        <f>IF(ISTEXT(Tides!D218),Tides!D218,"")</f>
        <v>10:46 AM / 3.4 m</v>
      </c>
      <c r="Z218" s="22" t="str">
        <f>IF(ISTEXT(Tides!E218),Tides!E218,"")</f>
        <v>5:09 PM / 1.5 m</v>
      </c>
      <c r="AA218" s="22" t="str">
        <f>IF(ISTEXT(Tides!F218),Tides!F218,"")</f>
        <v>11:24 PM / 3.5 m</v>
      </c>
      <c r="AB218" s="60" t="str">
        <f t="shared" si="117"/>
        <v/>
      </c>
      <c r="AC218" s="61" t="str">
        <f t="shared" si="113"/>
        <v/>
      </c>
      <c r="AD218" s="60" t="str">
        <f t="shared" si="114"/>
        <v/>
      </c>
      <c r="AE218" s="64" t="str">
        <f t="shared" si="115"/>
        <v/>
      </c>
      <c r="AF218" s="37">
        <f>Tides!H218</f>
        <v>0.19097222222222221</v>
      </c>
      <c r="AG218" s="37">
        <f>Tides!I218</f>
        <v>0.91041666666666676</v>
      </c>
    </row>
    <row r="219" spans="1:33" ht="19.95" customHeight="1" x14ac:dyDescent="0.25">
      <c r="A219" s="8" t="str">
        <f>Tides!A219</f>
        <v>Sat 16</v>
      </c>
      <c r="B219" s="9" t="str">
        <f>IF(ISNUMBER(TIMEVALUE(LEFT(Tides!B219,5))),TIMEVALUE(LEFT(Tides!B219,5)),"")</f>
        <v/>
      </c>
      <c r="C219" s="10" t="str">
        <f>IF(ISNUMBER(VALUE(LEFT(RIGHT(Tides!B219,6),4))),VALUE(LEFT(RIGHT(Tides!B219,6),4)),"")</f>
        <v/>
      </c>
      <c r="D219" s="9">
        <f>IF(ISNUMBER(TIMEVALUE(LEFT(Tides!C219,5))),TIMEVALUE(LEFT(Tides!C219,5)),"")</f>
        <v>0.23472222222222219</v>
      </c>
      <c r="E219" s="10">
        <f>COUNTIF(Tides!C219, "*PM*")</f>
        <v>0</v>
      </c>
      <c r="F219" s="59">
        <f t="shared" si="105"/>
        <v>0.23472222222222219</v>
      </c>
      <c r="G219" s="51">
        <f>IF(ISNUMBER(VALUE(LEFT(RIGHT(Tides!C219,6),4))),VALUE(LEFT(RIGHT(Tides!C219,6),4)),"")</f>
        <v>1.5</v>
      </c>
      <c r="H219" s="9">
        <f>IF(ISNUMBER(TIMEVALUE(LEFT(Tides!D219,5))),TIMEVALUE(LEFT(Tides!D219,5)),"")</f>
        <v>0.48888888888888887</v>
      </c>
      <c r="I219" s="10">
        <f>IF(ISNUMBER(VALUE(LEFT(RIGHT(Tides!D219,6),4))),VALUE(LEFT(RIGHT(Tides!D219,6),4)),"")</f>
        <v>3.5</v>
      </c>
      <c r="J219" s="9">
        <f>IF(ISNUMBER(TIMEVALUE(LEFT(Tides!E219,5))),TIMEVALUE(LEFT(Tides!E219,5)),"")</f>
        <v>0.24930555555555556</v>
      </c>
      <c r="K219" s="10">
        <f>COUNTIF(Tides!E219, "*PM*")</f>
        <v>1</v>
      </c>
      <c r="L219" s="59">
        <f t="shared" si="116"/>
        <v>0.74930555555555556</v>
      </c>
      <c r="M219" s="51">
        <f>IF(ISNUMBER(VALUE(LEFT(RIGHT(Tides!E219,6),4))),VALUE(LEFT(RIGHT(Tides!E219,6),4)),"")</f>
        <v>1.4</v>
      </c>
      <c r="N219" s="9" t="str">
        <f>IF(ISNUMBER(TIMEVALUE(LEFT(Tides!F219,5))),TIMEVALUE(LEFT(Tides!F219,5)),"")</f>
        <v/>
      </c>
      <c r="O219" s="9"/>
      <c r="P219" s="10" t="str">
        <f>IF(ISNUMBER(VALUE(LEFT(RIGHT(Tides!F219,6),4))),VALUE(LEFT(RIGHT(Tides!F219,6),4)),"")</f>
        <v/>
      </c>
      <c r="R219" s="36" t="str">
        <f t="shared" si="107"/>
        <v>Sat 16</v>
      </c>
      <c r="S219" s="22" t="str">
        <f t="shared" si="108"/>
        <v>No Restriction</v>
      </c>
      <c r="T219" s="22">
        <f t="shared" si="110"/>
        <v>0</v>
      </c>
      <c r="U219" s="22" t="str">
        <f t="shared" si="109"/>
        <v>No Restriction</v>
      </c>
      <c r="V219" s="22">
        <f t="shared" si="111"/>
        <v>0</v>
      </c>
      <c r="W219" s="22" t="str">
        <f>IF(ISTEXT(Tides!B219),Tides!B219,"")</f>
        <v/>
      </c>
      <c r="X219" s="22" t="str">
        <f>IF(ISTEXT(Tides!C219),Tides!C219,"")</f>
        <v>5:38 AM / 1.5 m</v>
      </c>
      <c r="Y219" s="22" t="str">
        <f>IF(ISTEXT(Tides!D219),Tides!D219,"")</f>
        <v>11:44 AM / 3.5 m</v>
      </c>
      <c r="Z219" s="22" t="str">
        <f>IF(ISTEXT(Tides!E219),Tides!E219,"")</f>
        <v>5:59 PM / 1.4 m</v>
      </c>
      <c r="AA219" s="22" t="str">
        <f>IF(ISTEXT(Tides!F219),Tides!F219,"")</f>
        <v/>
      </c>
      <c r="AB219" s="60" t="str">
        <f t="shared" ref="AB219:AB220" si="118">IF(T219&gt;0,F219-T219,"")</f>
        <v/>
      </c>
      <c r="AC219" s="61" t="str">
        <f t="shared" si="113"/>
        <v/>
      </c>
      <c r="AD219" s="60" t="str">
        <f t="shared" si="114"/>
        <v/>
      </c>
      <c r="AE219" s="64" t="str">
        <f t="shared" si="115"/>
        <v/>
      </c>
      <c r="AF219" s="37">
        <f>Tides!H219</f>
        <v>0.19236111111111112</v>
      </c>
      <c r="AG219" s="37">
        <f>Tides!I219</f>
        <v>0.90972222222222221</v>
      </c>
    </row>
    <row r="220" spans="1:33" ht="19.95" customHeight="1" x14ac:dyDescent="0.25">
      <c r="A220" s="8" t="str">
        <f>Tides!A220</f>
        <v>Sun 17</v>
      </c>
      <c r="B220" s="9">
        <f>IF(ISNUMBER(TIMEVALUE(LEFT(Tides!B220,5))),TIMEVALUE(LEFT(Tides!B220,5)),"")</f>
        <v>0.50902777777777775</v>
      </c>
      <c r="C220" s="10">
        <f>IF(ISNUMBER(VALUE(LEFT(RIGHT(Tides!B220,6),4))),VALUE(LEFT(RIGHT(Tides!B220,6),4)),"")</f>
        <v>3.6</v>
      </c>
      <c r="D220" s="9">
        <f>IF(ISNUMBER(TIMEVALUE(LEFT(Tides!C220,5))),TIMEVALUE(LEFT(Tides!C220,5)),"")</f>
        <v>0.26805555555555555</v>
      </c>
      <c r="E220" s="10">
        <f>COUNTIF(Tides!C220, "*PM*")</f>
        <v>0</v>
      </c>
      <c r="F220" s="59">
        <f t="shared" si="105"/>
        <v>0.26805555555555555</v>
      </c>
      <c r="G220" s="51">
        <f>IF(ISNUMBER(VALUE(LEFT(RIGHT(Tides!C220,6),4))),VALUE(LEFT(RIGHT(Tides!C220,6),4)),"")</f>
        <v>1.3</v>
      </c>
      <c r="H220" s="9">
        <f>IF(ISNUMBER(TIMEVALUE(LEFT(Tides!D220,5))),TIMEVALUE(LEFT(Tides!D220,5)),"")</f>
        <v>0.52430555555555558</v>
      </c>
      <c r="I220" s="10">
        <f>IF(ISNUMBER(VALUE(LEFT(RIGHT(Tides!D220,6),4))),VALUE(LEFT(RIGHT(Tides!D220,6),4)),"")</f>
        <v>3.6</v>
      </c>
      <c r="J220" s="9">
        <f>IF(ISNUMBER(TIMEVALUE(LEFT(Tides!E220,5))),TIMEVALUE(LEFT(Tides!E220,5)),"")</f>
        <v>0.27986111111111112</v>
      </c>
      <c r="K220" s="10">
        <f>COUNTIF(Tides!E220, "*PM*")</f>
        <v>1</v>
      </c>
      <c r="L220" s="59">
        <f t="shared" si="116"/>
        <v>0.77986111111111112</v>
      </c>
      <c r="M220" s="51">
        <f>IF(ISNUMBER(VALUE(LEFT(RIGHT(Tides!E220,6),4))),VALUE(LEFT(RIGHT(Tides!E220,6),4)),"")</f>
        <v>1.3</v>
      </c>
      <c r="N220" s="9" t="str">
        <f>IF(ISNUMBER(TIMEVALUE(LEFT(Tides!F220,5))),TIMEVALUE(LEFT(Tides!F220,5)),"")</f>
        <v/>
      </c>
      <c r="O220" s="9"/>
      <c r="P220" s="10" t="str">
        <f>IF(ISNUMBER(VALUE(LEFT(RIGHT(Tides!F220,6),4))),VALUE(LEFT(RIGHT(Tides!F220,6),4)),"")</f>
        <v/>
      </c>
      <c r="R220" s="36" t="str">
        <f t="shared" si="107"/>
        <v>Sun 17</v>
      </c>
      <c r="S220" s="22" t="str">
        <f t="shared" si="108"/>
        <v>1.0 hour</v>
      </c>
      <c r="T220" s="22">
        <f t="shared" si="110"/>
        <v>4.1666666666666699E-2</v>
      </c>
      <c r="U220" s="22" t="str">
        <f t="shared" si="109"/>
        <v>1.0 hour</v>
      </c>
      <c r="V220" s="22">
        <f t="shared" si="111"/>
        <v>4.1666666666666699E-2</v>
      </c>
      <c r="W220" s="22" t="str">
        <f>IF(ISTEXT(Tides!B220),Tides!B220,"")</f>
        <v>12:13 AM / 3.6 m</v>
      </c>
      <c r="X220" s="22" t="str">
        <f>IF(ISTEXT(Tides!C220),Tides!C220,"")</f>
        <v>6:26 AM / 1.3 m</v>
      </c>
      <c r="Y220" s="22" t="str">
        <f>IF(ISTEXT(Tides!D220),Tides!D220,"")</f>
        <v>12:35 PM / 3.6 m</v>
      </c>
      <c r="Z220" s="22" t="str">
        <f>IF(ISTEXT(Tides!E220),Tides!E220,"")</f>
        <v>6:43 PM / 1.3 m</v>
      </c>
      <c r="AA220" s="22" t="str">
        <f>IF(ISTEXT(Tides!F220),Tides!F220,"")</f>
        <v/>
      </c>
      <c r="AB220" s="60">
        <f t="shared" si="118"/>
        <v>0.22638888888888886</v>
      </c>
      <c r="AC220" s="61">
        <f t="shared" si="113"/>
        <v>0.30972222222222223</v>
      </c>
      <c r="AD220" s="60">
        <f t="shared" si="114"/>
        <v>0.73819444444444438</v>
      </c>
      <c r="AE220" s="64">
        <f t="shared" si="115"/>
        <v>0.82152777777777786</v>
      </c>
      <c r="AF220" s="37">
        <f>Tides!H220</f>
        <v>0.19375000000000001</v>
      </c>
      <c r="AG220" s="37">
        <f>Tides!I220</f>
        <v>0.90902777777777777</v>
      </c>
    </row>
    <row r="221" spans="1:33" ht="19.95" customHeight="1" x14ac:dyDescent="0.25">
      <c r="A221" s="8" t="str">
        <f>Tides!A221</f>
        <v>Mon 18</v>
      </c>
      <c r="B221" s="9">
        <f>IF(ISNUMBER(TIMEVALUE(LEFT(Tides!B221,5))),TIMEVALUE(LEFT(Tides!B221,5)),"")</f>
        <v>0.53888888888888886</v>
      </c>
      <c r="C221" s="10">
        <f>IF(ISNUMBER(VALUE(LEFT(RIGHT(Tides!B221,6),4))),VALUE(LEFT(RIGHT(Tides!B221,6),4)),"")</f>
        <v>3.8</v>
      </c>
      <c r="D221" s="9">
        <f>IF(ISNUMBER(TIMEVALUE(LEFT(Tides!C221,5))),TIMEVALUE(LEFT(Tides!C221,5)),"")</f>
        <v>0.29652777777777778</v>
      </c>
      <c r="E221" s="10">
        <f>COUNTIF(Tides!C221, "*PM*")</f>
        <v>0</v>
      </c>
      <c r="F221" s="59">
        <f>IF(ISNUMBER(TIMEVALUE(LEFT(Tides!C221,5))),TIMEVALUE(LEFT(Tides!C221,5)),"")</f>
        <v>0.29652777777777778</v>
      </c>
      <c r="G221" s="51">
        <f>IF(ISNUMBER(VALUE(LEFT(RIGHT(Tides!C221,6),4))),VALUE(LEFT(RIGHT(Tides!C221,6),4)),"")</f>
        <v>1.1000000000000001</v>
      </c>
      <c r="H221" s="9">
        <f>IF(ISNUMBER(TIMEVALUE(LEFT(Tides!D221,5))),TIMEVALUE(LEFT(Tides!D221,5)),"")</f>
        <v>5.5555555555555552E-2</v>
      </c>
      <c r="I221" s="10">
        <f>IF(ISNUMBER(VALUE(LEFT(RIGHT(Tides!D221,6),4))),VALUE(LEFT(RIGHT(Tides!D221,6),4)),"")</f>
        <v>3.8</v>
      </c>
      <c r="J221" s="9">
        <f>IF(ISNUMBER(TIMEVALUE(LEFT(Tides!E221,5))),TIMEVALUE(LEFT(Tides!E221,5)),"")</f>
        <v>0.30763888888888891</v>
      </c>
      <c r="K221" s="10">
        <f>COUNTIF(Tides!E221, "*PM*")</f>
        <v>1</v>
      </c>
      <c r="L221" s="59">
        <f t="shared" si="116"/>
        <v>0.80763888888888891</v>
      </c>
      <c r="M221" s="51">
        <f>IF(ISNUMBER(VALUE(LEFT(RIGHT(Tides!E221,6),4))),VALUE(LEFT(RIGHT(Tides!E221,6),4)),"")</f>
        <v>1.1000000000000001</v>
      </c>
      <c r="N221" s="9" t="str">
        <f>IF(ISNUMBER(TIMEVALUE(LEFT(Tides!F221,5))),TIMEVALUE(LEFT(Tides!F221,5)),"")</f>
        <v/>
      </c>
      <c r="O221" s="9"/>
      <c r="P221" s="10" t="str">
        <f>IF(ISNUMBER(VALUE(LEFT(RIGHT(Tides!F221,6),4))),VALUE(LEFT(RIGHT(Tides!F221,6),4)),"")</f>
        <v/>
      </c>
      <c r="R221" s="36" t="str">
        <f t="shared" si="107"/>
        <v>Mon 18</v>
      </c>
      <c r="S221" s="22" t="str">
        <f t="shared" si="108"/>
        <v>1.5 hour</v>
      </c>
      <c r="T221" s="22">
        <f t="shared" si="110"/>
        <v>6.25E-2</v>
      </c>
      <c r="U221" s="22" t="str">
        <f t="shared" si="109"/>
        <v>1.5 hour</v>
      </c>
      <c r="V221" s="22">
        <f t="shared" si="111"/>
        <v>6.25E-2</v>
      </c>
      <c r="W221" s="22" t="str">
        <f>IF(ISTEXT(Tides!B221),Tides!B221,"")</f>
        <v>12:56 AM / 3.8 m</v>
      </c>
      <c r="X221" s="22" t="str">
        <f>IF(ISTEXT(Tides!C221),Tides!C221,"")</f>
        <v>7:07 AM / 1.1 m</v>
      </c>
      <c r="Y221" s="22" t="str">
        <f>IF(ISTEXT(Tides!D221),Tides!D221,"")</f>
        <v>1:20 PM / 3.8 m</v>
      </c>
      <c r="Z221" s="22" t="str">
        <f>IF(ISTEXT(Tides!E221),Tides!E221,"")</f>
        <v>7:23 PM / 1.1 m</v>
      </c>
      <c r="AA221" s="22" t="str">
        <f>IF(ISTEXT(Tides!F221),Tides!F221,"")</f>
        <v/>
      </c>
      <c r="AB221" s="60">
        <f t="shared" si="117"/>
        <v>0.23402777777777778</v>
      </c>
      <c r="AC221" s="61">
        <f t="shared" si="113"/>
        <v>0.35902777777777778</v>
      </c>
      <c r="AD221" s="60">
        <f t="shared" si="114"/>
        <v>0.74513888888888891</v>
      </c>
      <c r="AE221" s="64">
        <f t="shared" si="115"/>
        <v>0.87013888888888891</v>
      </c>
      <c r="AF221" s="37">
        <f>Tides!H221</f>
        <v>0.19444444444444445</v>
      </c>
      <c r="AG221" s="37">
        <f>Tides!I221</f>
        <v>0.90763888888888899</v>
      </c>
    </row>
    <row r="222" spans="1:33" ht="19.95" customHeight="1" x14ac:dyDescent="0.25">
      <c r="A222" s="8" t="str">
        <f>Tides!A222</f>
        <v>Tue 19</v>
      </c>
      <c r="B222" s="9">
        <f>IF(ISNUMBER(TIMEVALUE(LEFT(Tides!B222,5))),TIMEVALUE(LEFT(Tides!B222,5)),"")</f>
        <v>6.6666666666666666E-2</v>
      </c>
      <c r="C222" s="10">
        <f>IF(ISNUMBER(VALUE(LEFT(RIGHT(Tides!B222,6),4))),VALUE(LEFT(RIGHT(Tides!B222,6),4)),"")</f>
        <v>4</v>
      </c>
      <c r="D222" s="9">
        <f>IF(ISNUMBER(TIMEVALUE(LEFT(Tides!C222,5))),TIMEVALUE(LEFT(Tides!C222,5)),"")</f>
        <v>0.32361111111111113</v>
      </c>
      <c r="E222" s="10">
        <f>COUNTIF(Tides!C222, "*PM*")</f>
        <v>0</v>
      </c>
      <c r="F222" s="59">
        <f>IF(ISNUMBER(TIMEVALUE(LEFT(Tides!C222,5))),TIMEVALUE(LEFT(Tides!C222,5)),"")</f>
        <v>0.32361111111111113</v>
      </c>
      <c r="G222" s="51">
        <f>IF(ISNUMBER(VALUE(LEFT(RIGHT(Tides!C222,6),4))),VALUE(LEFT(RIGHT(Tides!C222,6),4)),"")</f>
        <v>0.9</v>
      </c>
      <c r="H222" s="9">
        <f>IF(ISNUMBER(TIMEVALUE(LEFT(Tides!D222,5))),TIMEVALUE(LEFT(Tides!D222,5)),"")</f>
        <v>8.4027777777777771E-2</v>
      </c>
      <c r="I222" s="10">
        <f>IF(ISNUMBER(VALUE(LEFT(RIGHT(Tides!D222,6),4))),VALUE(LEFT(RIGHT(Tides!D222,6),4)),"")</f>
        <v>3.9</v>
      </c>
      <c r="J222" s="9">
        <f>IF(ISNUMBER(TIMEVALUE(LEFT(Tides!E222,5))),TIMEVALUE(LEFT(Tides!E222,5)),"")</f>
        <v>0.33402777777777781</v>
      </c>
      <c r="K222" s="10">
        <f>COUNTIF(Tides!E222, "*PM*")</f>
        <v>1</v>
      </c>
      <c r="L222" s="59">
        <f t="shared" si="116"/>
        <v>0.83402777777777781</v>
      </c>
      <c r="M222" s="51">
        <f>IF(ISNUMBER(VALUE(LEFT(RIGHT(Tides!E222,6),4))),VALUE(LEFT(RIGHT(Tides!E222,6),4)),"")</f>
        <v>1</v>
      </c>
      <c r="N222" s="9" t="str">
        <f>IF(ISNUMBER(TIMEVALUE(LEFT(Tides!F222,5))),TIMEVALUE(LEFT(Tides!F222,5)),"")</f>
        <v/>
      </c>
      <c r="O222" s="9"/>
      <c r="P222" s="10" t="str">
        <f>IF(ISNUMBER(VALUE(LEFT(RIGHT(Tides!F222,6),4))),VALUE(LEFT(RIGHT(Tides!F222,6),4)),"")</f>
        <v/>
      </c>
      <c r="R222" s="36" t="str">
        <f t="shared" si="107"/>
        <v>Tue 19</v>
      </c>
      <c r="S222" s="22" t="str">
        <f t="shared" si="108"/>
        <v>1.5 hour</v>
      </c>
      <c r="T222" s="22">
        <f t="shared" si="110"/>
        <v>6.25E-2</v>
      </c>
      <c r="U222" s="22" t="str">
        <f t="shared" si="109"/>
        <v>1.5 hour</v>
      </c>
      <c r="V222" s="22">
        <f t="shared" si="111"/>
        <v>6.25E-2</v>
      </c>
      <c r="W222" s="22" t="str">
        <f>IF(ISTEXT(Tides!B222),Tides!B222,"")</f>
        <v>1:36 AM / 4.0 m</v>
      </c>
      <c r="X222" s="22" t="str">
        <f>IF(ISTEXT(Tides!C222),Tides!C222,"")</f>
        <v>7:46 AM / 0.9 m</v>
      </c>
      <c r="Y222" s="22" t="str">
        <f>IF(ISTEXT(Tides!D222),Tides!D222,"")</f>
        <v>2:01 PM / 3.9 m</v>
      </c>
      <c r="Z222" s="22" t="str">
        <f>IF(ISTEXT(Tides!E222),Tides!E222,"")</f>
        <v>8:01 PM / 1.0 m</v>
      </c>
      <c r="AA222" s="22" t="str">
        <f>IF(ISTEXT(Tides!F222),Tides!F222,"")</f>
        <v/>
      </c>
      <c r="AB222" s="60">
        <f t="shared" si="117"/>
        <v>0.26111111111111113</v>
      </c>
      <c r="AC222" s="61">
        <f t="shared" si="113"/>
        <v>0.38611111111111113</v>
      </c>
      <c r="AD222" s="60">
        <f t="shared" si="114"/>
        <v>0.77152777777777781</v>
      </c>
      <c r="AE222" s="64">
        <f t="shared" si="115"/>
        <v>0.89652777777777781</v>
      </c>
      <c r="AF222" s="37">
        <f>Tides!H222</f>
        <v>0.19583333333333333</v>
      </c>
      <c r="AG222" s="37">
        <f>Tides!I222</f>
        <v>0.90625</v>
      </c>
    </row>
    <row r="223" spans="1:33" ht="19.95" customHeight="1" x14ac:dyDescent="0.25">
      <c r="A223" s="8" t="str">
        <f>Tides!A223</f>
        <v>Wed 20</v>
      </c>
      <c r="B223" s="9">
        <f>IF(ISNUMBER(TIMEVALUE(LEFT(Tides!B223,5))),TIMEVALUE(LEFT(Tides!B223,5)),"")</f>
        <v>9.375E-2</v>
      </c>
      <c r="C223" s="10">
        <f>IF(ISNUMBER(VALUE(LEFT(RIGHT(Tides!B223,6),4))),VALUE(LEFT(RIGHT(Tides!B223,6),4)),"")</f>
        <v>4.0999999999999996</v>
      </c>
      <c r="D223" s="9">
        <f>IF(ISNUMBER(TIMEVALUE(LEFT(Tides!C223,5))),TIMEVALUE(LEFT(Tides!C223,5)),"")</f>
        <v>0.35000000000000003</v>
      </c>
      <c r="E223" s="10">
        <f>COUNTIF(Tides!C223, "*PM*")</f>
        <v>0</v>
      </c>
      <c r="F223" s="59">
        <f>IF(ISNUMBER(TIMEVALUE(LEFT(Tides!C223,5))),TIMEVALUE(LEFT(Tides!C223,5)),"")</f>
        <v>0.35000000000000003</v>
      </c>
      <c r="G223" s="51">
        <f>IF(ISNUMBER(VALUE(LEFT(RIGHT(Tides!C223,6),4))),VALUE(LEFT(RIGHT(Tides!C223,6),4)),"")</f>
        <v>0.8</v>
      </c>
      <c r="H223" s="9">
        <f>IF(ISNUMBER(TIMEVALUE(LEFT(Tides!D223,5))),TIMEVALUE(LEFT(Tides!D223,5)),"")</f>
        <v>0.1125</v>
      </c>
      <c r="I223" s="10">
        <f>IF(ISNUMBER(VALUE(LEFT(RIGHT(Tides!D223,6),4))),VALUE(LEFT(RIGHT(Tides!D223,6),4)),"")</f>
        <v>4</v>
      </c>
      <c r="J223" s="9">
        <f>IF(ISNUMBER(TIMEVALUE(LEFT(Tides!E223,5))),TIMEVALUE(LEFT(Tides!E223,5)),"")</f>
        <v>0.35972222222222222</v>
      </c>
      <c r="K223" s="10">
        <f>COUNTIF(Tides!E223, "*PM*")</f>
        <v>1</v>
      </c>
      <c r="L223" s="59">
        <f t="shared" si="116"/>
        <v>0.85972222222222228</v>
      </c>
      <c r="M223" s="51">
        <f>IF(ISNUMBER(VALUE(LEFT(RIGHT(Tides!E223,6),4))),VALUE(LEFT(RIGHT(Tides!E223,6),4)),"")</f>
        <v>0.9</v>
      </c>
      <c r="N223" s="9" t="str">
        <f>IF(ISNUMBER(TIMEVALUE(LEFT(Tides!F223,5))),TIMEVALUE(LEFT(Tides!F223,5)),"")</f>
        <v/>
      </c>
      <c r="O223" s="9"/>
      <c r="P223" s="10" t="str">
        <f>IF(ISNUMBER(VALUE(LEFT(RIGHT(Tides!F223,6),4))),VALUE(LEFT(RIGHT(Tides!F223,6),4)),"")</f>
        <v/>
      </c>
      <c r="R223" s="36" t="str">
        <f t="shared" si="107"/>
        <v>Wed 20</v>
      </c>
      <c r="S223" s="22" t="str">
        <f t="shared" si="108"/>
        <v>1.5 hour</v>
      </c>
      <c r="T223" s="22">
        <f>IF(OR(G223&gt;1.3,ISNUMBER(G223)=FALSE),0,IF(G223&gt;1.2,0.0416666666666667,IF(G223&gt;0.5,0.0625,0.0833333333333333)))</f>
        <v>6.25E-2</v>
      </c>
      <c r="U223" s="22" t="str">
        <f t="shared" si="109"/>
        <v>1.5 hour</v>
      </c>
      <c r="V223" s="22">
        <f t="shared" si="111"/>
        <v>6.25E-2</v>
      </c>
      <c r="W223" s="22" t="str">
        <f>IF(ISTEXT(Tides!B223),Tides!B223,"")</f>
        <v>2:15 AM / 4.1 m</v>
      </c>
      <c r="X223" s="22" t="str">
        <f>IF(ISTEXT(Tides!C223),Tides!C223,"")</f>
        <v>8:24 AM / 0.8 m</v>
      </c>
      <c r="Y223" s="22" t="str">
        <f>IF(ISTEXT(Tides!D223),Tides!D223,"")</f>
        <v>2:42 PM / 4.0 m</v>
      </c>
      <c r="Z223" s="22" t="str">
        <f>IF(ISTEXT(Tides!E223),Tides!E223,"")</f>
        <v>8:38 PM / 0.9 m</v>
      </c>
      <c r="AA223" s="22" t="str">
        <f>IF(ISTEXT(Tides!F223),Tides!F223,"")</f>
        <v/>
      </c>
      <c r="AB223" s="60">
        <f t="shared" si="117"/>
        <v>0.28750000000000003</v>
      </c>
      <c r="AC223" s="61">
        <f t="shared" si="113"/>
        <v>0.41250000000000003</v>
      </c>
      <c r="AD223" s="60">
        <f t="shared" si="114"/>
        <v>0.79722222222222228</v>
      </c>
      <c r="AE223" s="64">
        <f t="shared" si="115"/>
        <v>0.92222222222222228</v>
      </c>
      <c r="AF223" s="37">
        <f>Tides!H223</f>
        <v>0.19722222222222222</v>
      </c>
      <c r="AG223" s="37">
        <f>Tides!I223</f>
        <v>0.90486111111111101</v>
      </c>
    </row>
    <row r="224" spans="1:33" ht="19.95" customHeight="1" x14ac:dyDescent="0.25">
      <c r="A224" s="8" t="str">
        <f>Tides!A224</f>
        <v>Thu 21</v>
      </c>
      <c r="B224" s="9">
        <f>IF(ISNUMBER(TIMEVALUE(LEFT(Tides!B224,5))),TIMEVALUE(LEFT(Tides!B224,5)),"")</f>
        <v>0.11944444444444445</v>
      </c>
      <c r="C224" s="10">
        <f>IF(ISNUMBER(VALUE(LEFT(RIGHT(Tides!B224,6),4))),VALUE(LEFT(RIGHT(Tides!B224,6),4)),"")</f>
        <v>4.2</v>
      </c>
      <c r="D224" s="9">
        <f>IF(ISNUMBER(TIMEVALUE(LEFT(Tides!C224,5))),TIMEVALUE(LEFT(Tides!C224,5)),"")</f>
        <v>0.37638888888888888</v>
      </c>
      <c r="E224" s="10">
        <f>COUNTIF(Tides!C224, "*PM*")</f>
        <v>0</v>
      </c>
      <c r="F224" s="59">
        <f>IF(ISNUMBER(TIMEVALUE(LEFT(Tides!C224,5))),TIMEVALUE(LEFT(Tides!C224,5)),"")</f>
        <v>0.37638888888888888</v>
      </c>
      <c r="G224" s="51">
        <f>IF(ISNUMBER(VALUE(LEFT(RIGHT(Tides!C224,6),4))),VALUE(LEFT(RIGHT(Tides!C224,6),4)),"")</f>
        <v>0.6</v>
      </c>
      <c r="H224" s="9">
        <f>IF(ISNUMBER(TIMEVALUE(LEFT(Tides!D224,5))),TIMEVALUE(LEFT(Tides!D224,5)),"")</f>
        <v>0.13958333333333334</v>
      </c>
      <c r="I224" s="10">
        <f>IF(ISNUMBER(VALUE(LEFT(RIGHT(Tides!D224,6),4))),VALUE(LEFT(RIGHT(Tides!D224,6),4)),"")</f>
        <v>4.0999999999999996</v>
      </c>
      <c r="J224" s="9">
        <f>IF(ISNUMBER(TIMEVALUE(LEFT(Tides!E224,5))),TIMEVALUE(LEFT(Tides!E224,5)),"")</f>
        <v>0.38541666666666669</v>
      </c>
      <c r="K224" s="10">
        <f>COUNTIF(Tides!E224, "*PM*")</f>
        <v>1</v>
      </c>
      <c r="L224" s="59">
        <f t="shared" si="116"/>
        <v>0.88541666666666674</v>
      </c>
      <c r="M224" s="51">
        <f>IF(ISNUMBER(VALUE(LEFT(RIGHT(Tides!E224,6),4))),VALUE(LEFT(RIGHT(Tides!E224,6),4)),"")</f>
        <v>0.9</v>
      </c>
      <c r="N224" s="9" t="str">
        <f>IF(ISNUMBER(TIMEVALUE(LEFT(Tides!F224,5))),TIMEVALUE(LEFT(Tides!F224,5)),"")</f>
        <v/>
      </c>
      <c r="O224" s="9"/>
      <c r="P224" s="10" t="str">
        <f>IF(ISNUMBER(VALUE(LEFT(RIGHT(Tides!F224,6),4))),VALUE(LEFT(RIGHT(Tides!F224,6),4)),"")</f>
        <v/>
      </c>
      <c r="R224" s="36" t="str">
        <f t="shared" si="107"/>
        <v>Thu 21</v>
      </c>
      <c r="S224" s="22" t="str">
        <f t="shared" si="108"/>
        <v>1.5 hour</v>
      </c>
      <c r="T224" s="22">
        <f t="shared" ref="T224:T234" si="119">IF(OR(G224&gt;1.3,ISNUMBER(G224)=FALSE),0,IF(G224&gt;1.2,0.0416666666666667,IF(G224&gt;0.5,0.0625,0.0833333333333333)))</f>
        <v>6.25E-2</v>
      </c>
      <c r="U224" s="22" t="str">
        <f t="shared" si="109"/>
        <v>1.5 hour</v>
      </c>
      <c r="V224" s="22">
        <f t="shared" si="111"/>
        <v>6.25E-2</v>
      </c>
      <c r="W224" s="22" t="str">
        <f>IF(ISTEXT(Tides!B224),Tides!B224,"")</f>
        <v>2:52 AM / 4.2 m</v>
      </c>
      <c r="X224" s="22" t="str">
        <f>IF(ISTEXT(Tides!C224),Tides!C224,"")</f>
        <v>9:02 AM / 0.6 m</v>
      </c>
      <c r="Y224" s="22" t="str">
        <f>IF(ISTEXT(Tides!D224),Tides!D224,"")</f>
        <v>3:21 PM / 4.1 m</v>
      </c>
      <c r="Z224" s="22" t="str">
        <f>IF(ISTEXT(Tides!E224),Tides!E224,"")</f>
        <v>9:15 PM / 0.9 m</v>
      </c>
      <c r="AA224" s="22" t="str">
        <f>IF(ISTEXT(Tides!F224),Tides!F224,"")</f>
        <v/>
      </c>
      <c r="AB224" s="60">
        <f t="shared" si="117"/>
        <v>0.31388888888888888</v>
      </c>
      <c r="AC224" s="61">
        <f t="shared" si="113"/>
        <v>0.43888888888888888</v>
      </c>
      <c r="AD224" s="60">
        <f t="shared" si="114"/>
        <v>0.82291666666666674</v>
      </c>
      <c r="AE224" s="64">
        <f t="shared" si="115"/>
        <v>0.94791666666666674</v>
      </c>
      <c r="AF224" s="37">
        <f>Tides!H224</f>
        <v>0.1986111111111111</v>
      </c>
      <c r="AG224" s="37">
        <f>Tides!I224</f>
        <v>0.90416666666666667</v>
      </c>
    </row>
    <row r="225" spans="1:33" ht="19.95" customHeight="1" x14ac:dyDescent="0.25">
      <c r="A225" s="8" t="str">
        <f>Tides!A225</f>
        <v>Fri 22</v>
      </c>
      <c r="B225" s="9">
        <f>IF(ISNUMBER(TIMEVALUE(LEFT(Tides!B225,5))),TIMEVALUE(LEFT(Tides!B225,5)),"")</f>
        <v>0.14652777777777778</v>
      </c>
      <c r="C225" s="10">
        <f>IF(ISNUMBER(VALUE(LEFT(RIGHT(Tides!B225,6),4))),VALUE(LEFT(RIGHT(Tides!B225,6),4)),"")</f>
        <v>4.3</v>
      </c>
      <c r="D225" s="9">
        <f>IF(ISNUMBER(TIMEVALUE(LEFT(Tides!C225,5))),TIMEVALUE(LEFT(Tides!C225,5)),"")</f>
        <v>0.40277777777777773</v>
      </c>
      <c r="E225" s="10">
        <f>COUNTIF(Tides!C225, "*PM*")</f>
        <v>0</v>
      </c>
      <c r="F225" s="59">
        <f>IF(ISNUMBER(TIMEVALUE(LEFT(Tides!C225,5))),TIMEVALUE(LEFT(Tides!C225,5)),"")</f>
        <v>0.40277777777777773</v>
      </c>
      <c r="G225" s="51">
        <f>IF(ISNUMBER(VALUE(LEFT(RIGHT(Tides!C225,6),4))),VALUE(LEFT(RIGHT(Tides!C225,6),4)),"")</f>
        <v>0.6</v>
      </c>
      <c r="H225" s="9">
        <f>IF(ISNUMBER(TIMEVALUE(LEFT(Tides!D225,5))),TIMEVALUE(LEFT(Tides!D225,5)),"")</f>
        <v>0.16805555555555554</v>
      </c>
      <c r="I225" s="10">
        <f>IF(ISNUMBER(VALUE(LEFT(RIGHT(Tides!D225,6),4))),VALUE(LEFT(RIGHT(Tides!D225,6),4)),"")</f>
        <v>4.0999999999999996</v>
      </c>
      <c r="J225" s="9">
        <f>IF(ISNUMBER(TIMEVALUE(LEFT(Tides!E225,5))),TIMEVALUE(LEFT(Tides!E225,5)),"")</f>
        <v>0.41180555555555554</v>
      </c>
      <c r="K225" s="10">
        <f>COUNTIF(Tides!E225, "*PM*")</f>
        <v>1</v>
      </c>
      <c r="L225" s="59">
        <f t="shared" si="116"/>
        <v>0.91180555555555554</v>
      </c>
      <c r="M225" s="51">
        <f>IF(ISNUMBER(VALUE(LEFT(RIGHT(Tides!E225,6),4))),VALUE(LEFT(RIGHT(Tides!E225,6),4)),"")</f>
        <v>0.9</v>
      </c>
      <c r="N225" s="9" t="str">
        <f>IF(ISNUMBER(TIMEVALUE(LEFT(Tides!F225,5))),TIMEVALUE(LEFT(Tides!F225,5)),"")</f>
        <v/>
      </c>
      <c r="O225" s="9"/>
      <c r="P225" s="10" t="str">
        <f>IF(ISNUMBER(VALUE(LEFT(RIGHT(Tides!F225,6),4))),VALUE(LEFT(RIGHT(Tides!F225,6),4)),"")</f>
        <v/>
      </c>
      <c r="R225" s="36" t="str">
        <f t="shared" si="107"/>
        <v>Fri 22</v>
      </c>
      <c r="S225" s="22" t="str">
        <f t="shared" si="108"/>
        <v>1.5 hour</v>
      </c>
      <c r="T225" s="22">
        <f t="shared" si="119"/>
        <v>6.25E-2</v>
      </c>
      <c r="U225" s="22" t="str">
        <f t="shared" si="109"/>
        <v>1.5 hour</v>
      </c>
      <c r="V225" s="22">
        <f t="shared" si="111"/>
        <v>6.25E-2</v>
      </c>
      <c r="W225" s="22" t="str">
        <f>IF(ISTEXT(Tides!B225),Tides!B225,"")</f>
        <v>3:31 AM / 4.3 m</v>
      </c>
      <c r="X225" s="22" t="str">
        <f>IF(ISTEXT(Tides!C225),Tides!C225,"")</f>
        <v>9:40 AM / 0.6 m</v>
      </c>
      <c r="Y225" s="22" t="str">
        <f>IF(ISTEXT(Tides!D225),Tides!D225,"")</f>
        <v>4:02 PM / 4.1 m</v>
      </c>
      <c r="Z225" s="22" t="str">
        <f>IF(ISTEXT(Tides!E225),Tides!E225,"")</f>
        <v>9:53 PM / 0.9 m</v>
      </c>
      <c r="AA225" s="22" t="str">
        <f>IF(ISTEXT(Tides!F225),Tides!F225,"")</f>
        <v/>
      </c>
      <c r="AB225" s="60">
        <f t="shared" si="117"/>
        <v>0.34027777777777773</v>
      </c>
      <c r="AC225" s="61">
        <f t="shared" si="113"/>
        <v>0.46527777777777773</v>
      </c>
      <c r="AD225" s="60">
        <f t="shared" si="114"/>
        <v>0.84930555555555554</v>
      </c>
      <c r="AE225" s="64">
        <f t="shared" si="115"/>
        <v>0.97430555555555554</v>
      </c>
      <c r="AF225" s="37">
        <f>Tides!H225</f>
        <v>0.19930555555555554</v>
      </c>
      <c r="AG225" s="37">
        <f>Tides!I225</f>
        <v>0.90277777777777779</v>
      </c>
    </row>
    <row r="226" spans="1:33" ht="19.95" customHeight="1" x14ac:dyDescent="0.25">
      <c r="A226" s="8" t="str">
        <f>Tides!A226</f>
        <v>Sat 23</v>
      </c>
      <c r="B226" s="9">
        <f>IF(ISNUMBER(TIMEVALUE(LEFT(Tides!B226,5))),TIMEVALUE(LEFT(Tides!B226,5)),"")</f>
        <v>0.17361111111111113</v>
      </c>
      <c r="C226" s="10">
        <f>IF(ISNUMBER(VALUE(LEFT(RIGHT(Tides!B226,6),4))),VALUE(LEFT(RIGHT(Tides!B226,6),4)),"")</f>
        <v>4.3</v>
      </c>
      <c r="D226" s="9">
        <f>IF(ISNUMBER(TIMEVALUE(LEFT(Tides!C226,5))),TIMEVALUE(LEFT(Tides!C226,5)),"")</f>
        <v>0.43055555555555558</v>
      </c>
      <c r="E226" s="10">
        <f>COUNTIF(Tides!C226, "*PM*")</f>
        <v>0</v>
      </c>
      <c r="F226" s="59">
        <f>IF(ISNUMBER(TIMEVALUE(LEFT(Tides!C226,5))),TIMEVALUE(LEFT(Tides!C226,5)),"")</f>
        <v>0.43055555555555558</v>
      </c>
      <c r="G226" s="51">
        <f>IF(ISNUMBER(VALUE(LEFT(RIGHT(Tides!C226,6),4))),VALUE(LEFT(RIGHT(Tides!C226,6),4)),"")</f>
        <v>0.6</v>
      </c>
      <c r="H226" s="9">
        <f>IF(ISNUMBER(TIMEVALUE(LEFT(Tides!D226,5))),TIMEVALUE(LEFT(Tides!D226,5)),"")</f>
        <v>0.19722222222222222</v>
      </c>
      <c r="I226" s="10">
        <f>IF(ISNUMBER(VALUE(LEFT(RIGHT(Tides!D226,6),4))),VALUE(LEFT(RIGHT(Tides!D226,6),4)),"")</f>
        <v>4.0999999999999996</v>
      </c>
      <c r="J226" s="9">
        <f>IF(ISNUMBER(TIMEVALUE(LEFT(Tides!E226,5))),TIMEVALUE(LEFT(Tides!E226,5)),"")</f>
        <v>0.44027777777777777</v>
      </c>
      <c r="K226" s="10">
        <f>COUNTIF(Tides!E226, "*PM*")</f>
        <v>1</v>
      </c>
      <c r="L226" s="59">
        <f t="shared" si="116"/>
        <v>0.94027777777777777</v>
      </c>
      <c r="M226" s="51">
        <f>IF(ISNUMBER(VALUE(LEFT(RIGHT(Tides!E226,6),4))),VALUE(LEFT(RIGHT(Tides!E226,6),4)),"")</f>
        <v>0.9</v>
      </c>
      <c r="N226" s="9" t="str">
        <f>IF(ISNUMBER(TIMEVALUE(LEFT(Tides!F226,5))),TIMEVALUE(LEFT(Tides!F226,5)),"")</f>
        <v/>
      </c>
      <c r="O226" s="9"/>
      <c r="P226" s="10" t="str">
        <f>IF(ISNUMBER(VALUE(LEFT(RIGHT(Tides!F226,6),4))),VALUE(LEFT(RIGHT(Tides!F226,6),4)),"")</f>
        <v/>
      </c>
      <c r="R226" s="36" t="str">
        <f t="shared" si="107"/>
        <v>Sat 23</v>
      </c>
      <c r="S226" s="22" t="str">
        <f t="shared" si="108"/>
        <v>1.5 hour</v>
      </c>
      <c r="T226" s="22">
        <f t="shared" si="119"/>
        <v>6.25E-2</v>
      </c>
      <c r="U226" s="22" t="str">
        <f t="shared" si="109"/>
        <v>1.5 hour</v>
      </c>
      <c r="V226" s="22">
        <f t="shared" si="111"/>
        <v>6.25E-2</v>
      </c>
      <c r="W226" s="22" t="str">
        <f>IF(ISTEXT(Tides!B226),Tides!B226,"")</f>
        <v>4:10 AM / 4.3 m</v>
      </c>
      <c r="X226" s="22" t="str">
        <f>IF(ISTEXT(Tides!C226),Tides!C226,"")</f>
        <v>10:20 AM / 0.6 m</v>
      </c>
      <c r="Y226" s="22" t="str">
        <f>IF(ISTEXT(Tides!D226),Tides!D226,"")</f>
        <v>4:44 PM / 4.1 m</v>
      </c>
      <c r="Z226" s="22" t="str">
        <f>IF(ISTEXT(Tides!E226),Tides!E226,"")</f>
        <v>10:34 PM / 0.9 m</v>
      </c>
      <c r="AA226" s="22" t="str">
        <f>IF(ISTEXT(Tides!F226),Tides!F226,"")</f>
        <v/>
      </c>
      <c r="AB226" s="60">
        <f t="shared" ref="AB226:AB227" si="120">IF(T226&gt;0,F226-T226,"")</f>
        <v>0.36805555555555558</v>
      </c>
      <c r="AC226" s="61">
        <f t="shared" si="113"/>
        <v>0.49305555555555558</v>
      </c>
      <c r="AD226" s="60">
        <f t="shared" si="114"/>
        <v>0.87777777777777777</v>
      </c>
      <c r="AE226" s="64">
        <f t="shared" si="115"/>
        <v>1.0027777777777778</v>
      </c>
      <c r="AF226" s="37">
        <f>Tides!H226</f>
        <v>0.20069444444444443</v>
      </c>
      <c r="AG226" s="37">
        <f>Tides!I226</f>
        <v>0.90138888888888891</v>
      </c>
    </row>
    <row r="227" spans="1:33" ht="19.95" customHeight="1" x14ac:dyDescent="0.25">
      <c r="A227" s="8" t="str">
        <f>Tides!A227</f>
        <v>Sun 24</v>
      </c>
      <c r="B227" s="9">
        <f>IF(ISNUMBER(TIMEVALUE(LEFT(Tides!B227,5))),TIMEVALUE(LEFT(Tides!B227,5)),"")</f>
        <v>0.20347222222222219</v>
      </c>
      <c r="C227" s="10">
        <f>IF(ISNUMBER(VALUE(LEFT(RIGHT(Tides!B227,6),4))),VALUE(LEFT(RIGHT(Tides!B227,6),4)),"")</f>
        <v>4.3</v>
      </c>
      <c r="D227" s="9">
        <f>IF(ISNUMBER(TIMEVALUE(LEFT(Tides!C227,5))),TIMEVALUE(LEFT(Tides!C227,5)),"")</f>
        <v>0.4604166666666667</v>
      </c>
      <c r="E227" s="10">
        <f>COUNTIF(Tides!C227, "*PM*")</f>
        <v>0</v>
      </c>
      <c r="F227" s="59">
        <f>IF(ISNUMBER(TIMEVALUE(LEFT(Tides!C227,5))),TIMEVALUE(LEFT(Tides!C227,5)),"")</f>
        <v>0.4604166666666667</v>
      </c>
      <c r="G227" s="51">
        <f>IF(ISNUMBER(VALUE(LEFT(RIGHT(Tides!C227,6),4))),VALUE(LEFT(RIGHT(Tides!C227,6),4)),"")</f>
        <v>0.6</v>
      </c>
      <c r="H227" s="9">
        <f>IF(ISNUMBER(TIMEVALUE(LEFT(Tides!D227,5))),TIMEVALUE(LEFT(Tides!D227,5)),"")</f>
        <v>0.22847222222222222</v>
      </c>
      <c r="I227" s="10">
        <f>IF(ISNUMBER(VALUE(LEFT(RIGHT(Tides!D227,6),4))),VALUE(LEFT(RIGHT(Tides!D227,6),4)),"")</f>
        <v>4</v>
      </c>
      <c r="J227" s="9">
        <f>IF(ISNUMBER(TIMEVALUE(LEFT(Tides!E227,5))),TIMEVALUE(LEFT(Tides!E227,5)),"")</f>
        <v>0.47013888888888888</v>
      </c>
      <c r="K227" s="10">
        <f>COUNTIF(Tides!E227, "*PM*")</f>
        <v>1</v>
      </c>
      <c r="L227" s="59">
        <f t="shared" si="116"/>
        <v>0.97013888888888888</v>
      </c>
      <c r="M227" s="51">
        <f>IF(ISNUMBER(VALUE(LEFT(RIGHT(Tides!E227,6),4))),VALUE(LEFT(RIGHT(Tides!E227,6),4)),"")</f>
        <v>1</v>
      </c>
      <c r="N227" s="9" t="str">
        <f>IF(ISNUMBER(TIMEVALUE(LEFT(Tides!F227,5))),TIMEVALUE(LEFT(Tides!F227,5)),"")</f>
        <v/>
      </c>
      <c r="O227" s="9"/>
      <c r="P227" s="10" t="str">
        <f>IF(ISNUMBER(VALUE(LEFT(RIGHT(Tides!F227,6),4))),VALUE(LEFT(RIGHT(Tides!F227,6),4)),"")</f>
        <v/>
      </c>
      <c r="R227" s="36" t="str">
        <f t="shared" si="107"/>
        <v>Sun 24</v>
      </c>
      <c r="S227" s="22" t="str">
        <f t="shared" si="108"/>
        <v>1.5 hour</v>
      </c>
      <c r="T227" s="22">
        <f t="shared" si="119"/>
        <v>6.25E-2</v>
      </c>
      <c r="U227" s="22" t="str">
        <f t="shared" si="109"/>
        <v>1.5 hour</v>
      </c>
      <c r="V227" s="22">
        <f t="shared" si="111"/>
        <v>6.25E-2</v>
      </c>
      <c r="W227" s="22" t="str">
        <f>IF(ISTEXT(Tides!B227),Tides!B227,"")</f>
        <v>4:53 AM / 4.3 m</v>
      </c>
      <c r="X227" s="22" t="str">
        <f>IF(ISTEXT(Tides!C227),Tides!C227,"")</f>
        <v>11:03 AM / 0.6 m</v>
      </c>
      <c r="Y227" s="22" t="str">
        <f>IF(ISTEXT(Tides!D227),Tides!D227,"")</f>
        <v>5:29 PM / 4.0 m</v>
      </c>
      <c r="Z227" s="22" t="str">
        <f>IF(ISTEXT(Tides!E227),Tides!E227,"")</f>
        <v>11:17 PM / 1.0 m</v>
      </c>
      <c r="AA227" s="22" t="str">
        <f>IF(ISTEXT(Tides!F227),Tides!F227,"")</f>
        <v/>
      </c>
      <c r="AB227" s="60">
        <f t="shared" si="120"/>
        <v>0.3979166666666667</v>
      </c>
      <c r="AC227" s="61">
        <f t="shared" si="113"/>
        <v>0.5229166666666667</v>
      </c>
      <c r="AD227" s="60">
        <f t="shared" si="114"/>
        <v>0.90763888888888888</v>
      </c>
      <c r="AE227" s="64">
        <f t="shared" si="115"/>
        <v>1.0326388888888889</v>
      </c>
      <c r="AF227" s="37">
        <f>Tides!H227</f>
        <v>0.20208333333333331</v>
      </c>
      <c r="AG227" s="37">
        <f>Tides!I227</f>
        <v>0.9</v>
      </c>
    </row>
    <row r="228" spans="1:33" ht="19.95" customHeight="1" x14ac:dyDescent="0.25">
      <c r="A228" s="8" t="str">
        <f>Tides!A228</f>
        <v>Mon 25</v>
      </c>
      <c r="B228" s="9">
        <f>IF(ISNUMBER(TIMEVALUE(LEFT(Tides!B228,5))),TIMEVALUE(LEFT(Tides!B228,5)),"")</f>
        <v>0.23472222222222219</v>
      </c>
      <c r="C228" s="10">
        <f>IF(ISNUMBER(VALUE(LEFT(RIGHT(Tides!B228,6),4))),VALUE(LEFT(RIGHT(Tides!B228,6),4)),"")</f>
        <v>4.2</v>
      </c>
      <c r="D228" s="9">
        <f>IF(ISNUMBER(TIMEVALUE(LEFT(Tides!C228,5))),TIMEVALUE(LEFT(Tides!C228,5)),"")</f>
        <v>0.49305555555555558</v>
      </c>
      <c r="E228" s="10">
        <f>COUNTIF(Tides!C228, "*PM*")</f>
        <v>0</v>
      </c>
      <c r="F228" s="59">
        <f>IF(ISNUMBER(TIMEVALUE(LEFT(Tides!C228,5))),TIMEVALUE(LEFT(Tides!C228,5)),"")</f>
        <v>0.49305555555555558</v>
      </c>
      <c r="G228" s="51">
        <f>IF(ISNUMBER(VALUE(LEFT(RIGHT(Tides!C228,6),4))),VALUE(LEFT(RIGHT(Tides!C228,6),4)),"")</f>
        <v>0.8</v>
      </c>
      <c r="H228" s="9">
        <f>IF(ISNUMBER(TIMEVALUE(LEFT(Tides!D228,5))),TIMEVALUE(LEFT(Tides!D228,5)),"")</f>
        <v>0.26319444444444445</v>
      </c>
      <c r="I228" s="10">
        <f>IF(ISNUMBER(VALUE(LEFT(RIGHT(Tides!D228,6),4))),VALUE(LEFT(RIGHT(Tides!D228,6),4)),"")</f>
        <v>3.9</v>
      </c>
      <c r="J228" s="9" t="str">
        <f>IF(ISNUMBER(TIMEVALUE(LEFT(Tides!E228,5))),TIMEVALUE(LEFT(Tides!E228,5)),"")</f>
        <v/>
      </c>
      <c r="K228" s="10">
        <f>COUNTIF(Tides!E228, "*PM*")</f>
        <v>0</v>
      </c>
      <c r="L228" s="59" t="str">
        <f t="shared" si="116"/>
        <v/>
      </c>
      <c r="M228" s="51" t="str">
        <f>IF(ISNUMBER(VALUE(LEFT(RIGHT(Tides!E228,6),4))),VALUE(LEFT(RIGHT(Tides!E228,6),4)),"")</f>
        <v/>
      </c>
      <c r="N228" s="9" t="str">
        <f>IF(ISNUMBER(TIMEVALUE(LEFT(Tides!F228,5))),TIMEVALUE(LEFT(Tides!F228,5)),"")</f>
        <v/>
      </c>
      <c r="O228" s="9"/>
      <c r="P228" s="10" t="str">
        <f>IF(ISNUMBER(VALUE(LEFT(RIGHT(Tides!F228,6),4))),VALUE(LEFT(RIGHT(Tides!F228,6),4)),"")</f>
        <v/>
      </c>
      <c r="R228" s="36" t="str">
        <f t="shared" si="107"/>
        <v>Mon 25</v>
      </c>
      <c r="S228" s="22" t="str">
        <f t="shared" si="108"/>
        <v>1.5 hour</v>
      </c>
      <c r="T228" s="22">
        <f t="shared" si="119"/>
        <v>6.25E-2</v>
      </c>
      <c r="U228" s="22" t="str">
        <f t="shared" si="109"/>
        <v>No Restriction</v>
      </c>
      <c r="V228" s="22">
        <f t="shared" si="111"/>
        <v>0</v>
      </c>
      <c r="W228" s="22" t="str">
        <f>IF(ISTEXT(Tides!B228),Tides!B228,"")</f>
        <v>5:38 AM / 4.2 m</v>
      </c>
      <c r="X228" s="22" t="str">
        <f>IF(ISTEXT(Tides!C228),Tides!C228,"")</f>
        <v>11:50 AM / 0.8 m</v>
      </c>
      <c r="Y228" s="22" t="str">
        <f>IF(ISTEXT(Tides!D228),Tides!D228,"")</f>
        <v>6:19 PM / 3.9 m</v>
      </c>
      <c r="Z228" s="22" t="str">
        <f>IF(ISTEXT(Tides!E228),Tides!E228,"")</f>
        <v/>
      </c>
      <c r="AA228" s="22" t="str">
        <f>IF(ISTEXT(Tides!F228),Tides!F228,"")</f>
        <v/>
      </c>
      <c r="AB228" s="60">
        <f t="shared" si="117"/>
        <v>0.43055555555555558</v>
      </c>
      <c r="AC228" s="61">
        <f t="shared" si="113"/>
        <v>0.55555555555555558</v>
      </c>
      <c r="AD228" s="60" t="str">
        <f t="shared" si="114"/>
        <v/>
      </c>
      <c r="AE228" s="64" t="str">
        <f t="shared" si="115"/>
        <v/>
      </c>
      <c r="AF228" s="37">
        <f>Tides!H228</f>
        <v>0.20347222222222219</v>
      </c>
      <c r="AG228" s="37">
        <f>Tides!I228</f>
        <v>0.89861111111111114</v>
      </c>
    </row>
    <row r="229" spans="1:33" ht="19.95" customHeight="1" x14ac:dyDescent="0.25">
      <c r="A229" s="8" t="str">
        <f>Tides!A229</f>
        <v>Tue 26</v>
      </c>
      <c r="B229" s="9" t="str">
        <f>IF(ISNUMBER(TIMEVALUE(LEFT(Tides!B229,5))),TIMEVALUE(LEFT(Tides!B229,5)),"")</f>
        <v/>
      </c>
      <c r="C229" s="10" t="str">
        <f>IF(ISNUMBER(VALUE(LEFT(RIGHT(Tides!B229,6),4))),VALUE(LEFT(RIGHT(Tides!B229,6),4)),"")</f>
        <v/>
      </c>
      <c r="D229" s="9">
        <f>IF(ISNUMBER(TIMEVALUE(LEFT(Tides!C229,5))),TIMEVALUE(LEFT(Tides!C229,5)),"")</f>
        <v>0.50416666666666665</v>
      </c>
      <c r="E229" s="10">
        <f>COUNTIF(Tides!C229, "*PM*")</f>
        <v>0</v>
      </c>
      <c r="F229" s="59">
        <f>IF(ISNUMBER(TIMEVALUE(LEFT(Tides!C229,5))),TIMEVALUE(LEFT(Tides!C229,5)),"")</f>
        <v>0.50416666666666665</v>
      </c>
      <c r="G229" s="51">
        <f>IF(ISNUMBER(VALUE(LEFT(RIGHT(Tides!C229,6),4))),VALUE(LEFT(RIGHT(Tides!C229,6),4)),"")</f>
        <v>1.2</v>
      </c>
      <c r="H229" s="9">
        <f>IF(ISNUMBER(TIMEVALUE(LEFT(Tides!D229,5))),TIMEVALUE(LEFT(Tides!D229,5)),"")</f>
        <v>0.27083333333333331</v>
      </c>
      <c r="I229" s="10">
        <f>IF(ISNUMBER(VALUE(LEFT(RIGHT(Tides!D229,6),4))),VALUE(LEFT(RIGHT(Tides!D229,6),4)),"")</f>
        <v>4.0999999999999996</v>
      </c>
      <c r="J229" s="9">
        <f>IF(ISNUMBER(TIMEVALUE(LEFT(Tides!E229,5))),TIMEVALUE(LEFT(Tides!E229,5)),"")</f>
        <v>0.52986111111111112</v>
      </c>
      <c r="K229" s="10">
        <f>COUNTIF(Tides!E229, "*PM*")</f>
        <v>1</v>
      </c>
      <c r="L229" s="59">
        <f t="shared" si="116"/>
        <v>1.0298611111111111</v>
      </c>
      <c r="M229" s="51">
        <f>IF(ISNUMBER(VALUE(LEFT(RIGHT(Tides!E229,6),4))),VALUE(LEFT(RIGHT(Tides!E229,6),4)),"")</f>
        <v>0.9</v>
      </c>
      <c r="N229" s="9">
        <f>IF(ISNUMBER(TIMEVALUE(LEFT(Tides!F229,5))),TIMEVALUE(LEFT(Tides!F229,5)),"")</f>
        <v>0.30208333333333331</v>
      </c>
      <c r="O229" s="9"/>
      <c r="P229" s="10">
        <f>IF(ISNUMBER(VALUE(LEFT(RIGHT(Tides!F229,6),4))),VALUE(LEFT(RIGHT(Tides!F229,6),4)),"")</f>
        <v>3.7</v>
      </c>
      <c r="R229" s="36" t="str">
        <f t="shared" si="107"/>
        <v>Tue 26</v>
      </c>
      <c r="S229" s="22" t="str">
        <f t="shared" si="108"/>
        <v>1.5 hour</v>
      </c>
      <c r="T229" s="22">
        <f t="shared" si="119"/>
        <v>6.25E-2</v>
      </c>
      <c r="U229" s="22" t="str">
        <f t="shared" si="109"/>
        <v>1.5 hour</v>
      </c>
      <c r="V229" s="22">
        <f t="shared" si="111"/>
        <v>6.25E-2</v>
      </c>
      <c r="W229" s="22" t="str">
        <f>IF(ISTEXT(Tides!B229),Tides!B229,"")</f>
        <v/>
      </c>
      <c r="X229" s="22" t="str">
        <f>IF(ISTEXT(Tides!C229),Tides!C229,"")</f>
        <v>12:06 AM / 1.2 m</v>
      </c>
      <c r="Y229" s="22" t="str">
        <f>IF(ISTEXT(Tides!D229),Tides!D229,"")</f>
        <v>6:30 AM / 4.1 m</v>
      </c>
      <c r="Z229" s="22" t="str">
        <f>IF(ISTEXT(Tides!E229),Tides!E229,"")</f>
        <v>12:43 PM / 0.9 m</v>
      </c>
      <c r="AA229" s="22" t="str">
        <f>IF(ISTEXT(Tides!F229),Tides!F229,"")</f>
        <v>7:15 PM / 3.7 m</v>
      </c>
      <c r="AB229" s="60">
        <f t="shared" si="117"/>
        <v>0.44166666666666665</v>
      </c>
      <c r="AC229" s="61">
        <f t="shared" si="113"/>
        <v>0.56666666666666665</v>
      </c>
      <c r="AD229" s="60">
        <f t="shared" si="114"/>
        <v>0.96736111111111112</v>
      </c>
      <c r="AE229" s="64">
        <f t="shared" si="115"/>
        <v>1.0923611111111111</v>
      </c>
      <c r="AF229" s="37">
        <f>Tides!H229</f>
        <v>0.20486111111111113</v>
      </c>
      <c r="AG229" s="37">
        <f>Tides!I229</f>
        <v>0.89722222222222225</v>
      </c>
    </row>
    <row r="230" spans="1:33" ht="19.95" customHeight="1" x14ac:dyDescent="0.25">
      <c r="A230" s="8" t="str">
        <f>Tides!A230</f>
        <v>Wed 27</v>
      </c>
      <c r="B230" s="9" t="str">
        <f>IF(ISNUMBER(TIMEVALUE(LEFT(Tides!B230,5))),TIMEVALUE(LEFT(Tides!B230,5)),"")</f>
        <v/>
      </c>
      <c r="C230" s="10" t="str">
        <f>IF(ISNUMBER(VALUE(LEFT(RIGHT(Tides!B230,6),4))),VALUE(LEFT(RIGHT(Tides!B230,6),4)),"")</f>
        <v/>
      </c>
      <c r="D230" s="9">
        <f>IF(ISNUMBER(TIMEVALUE(LEFT(Tides!C230,5))),TIMEVALUE(LEFT(Tides!C230,5)),"")</f>
        <v>4.3055555555555562E-2</v>
      </c>
      <c r="E230" s="10">
        <f>COUNTIF(Tides!C230, "*PM*")</f>
        <v>0</v>
      </c>
      <c r="F230" s="59">
        <f>IF(ISNUMBER(TIMEVALUE(LEFT(Tides!C230,5))),TIMEVALUE(LEFT(Tides!C230,5)),"")</f>
        <v>4.3055555555555562E-2</v>
      </c>
      <c r="G230" s="51">
        <f>IF(ISNUMBER(VALUE(LEFT(RIGHT(Tides!C230,6),4))),VALUE(LEFT(RIGHT(Tides!C230,6),4)),"")</f>
        <v>1.3</v>
      </c>
      <c r="H230" s="9">
        <f>IF(ISNUMBER(TIMEVALUE(LEFT(Tides!D230,5))),TIMEVALUE(LEFT(Tides!D230,5)),"")</f>
        <v>0.3125</v>
      </c>
      <c r="I230" s="10">
        <f>IF(ISNUMBER(VALUE(LEFT(RIGHT(Tides!D230,6),4))),VALUE(LEFT(RIGHT(Tides!D230,6),4)),"")</f>
        <v>3.9</v>
      </c>
      <c r="J230" s="9">
        <f>IF(ISNUMBER(TIMEVALUE(LEFT(Tides!E230,5))),TIMEVALUE(LEFT(Tides!E230,5)),"")</f>
        <v>7.2916666666666671E-2</v>
      </c>
      <c r="K230" s="10">
        <f>COUNTIF(Tides!E230, "*PM*")</f>
        <v>1</v>
      </c>
      <c r="L230" s="59">
        <f t="shared" si="116"/>
        <v>0.57291666666666663</v>
      </c>
      <c r="M230" s="51">
        <f>IF(ISNUMBER(VALUE(LEFT(RIGHT(Tides!E230,6),4))),VALUE(LEFT(RIGHT(Tides!E230,6),4)),"")</f>
        <v>1.1000000000000001</v>
      </c>
      <c r="N230" s="9">
        <f>IF(ISNUMBER(TIMEVALUE(LEFT(Tides!F230,5))),TIMEVALUE(LEFT(Tides!F230,5)),"")</f>
        <v>0.34583333333333338</v>
      </c>
      <c r="O230" s="9"/>
      <c r="P230" s="10">
        <f>IF(ISNUMBER(VALUE(LEFT(RIGHT(Tides!F230,6),4))),VALUE(LEFT(RIGHT(Tides!F230,6),4)),"")</f>
        <v>3.6</v>
      </c>
      <c r="R230" s="36" t="str">
        <f t="shared" si="107"/>
        <v>Wed 27</v>
      </c>
      <c r="S230" s="22" t="str">
        <f t="shared" si="108"/>
        <v>1.0 hour</v>
      </c>
      <c r="T230" s="22">
        <f t="shared" si="119"/>
        <v>4.1666666666666699E-2</v>
      </c>
      <c r="U230" s="22" t="str">
        <f t="shared" si="109"/>
        <v>1.5 hour</v>
      </c>
      <c r="V230" s="22">
        <f t="shared" si="111"/>
        <v>6.25E-2</v>
      </c>
      <c r="W230" s="22" t="str">
        <f>IF(ISTEXT(Tides!B230),Tides!B230,"")</f>
        <v/>
      </c>
      <c r="X230" s="22" t="str">
        <f>IF(ISTEXT(Tides!C230),Tides!C230,"")</f>
        <v>1:02 AM / 1.3 m</v>
      </c>
      <c r="Y230" s="22" t="str">
        <f>IF(ISTEXT(Tides!D230),Tides!D230,"")</f>
        <v>7:30 AM / 3.9 m</v>
      </c>
      <c r="Z230" s="22" t="str">
        <f>IF(ISTEXT(Tides!E230),Tides!E230,"")</f>
        <v>1:45 PM / 1.1 m</v>
      </c>
      <c r="AA230" s="22" t="str">
        <f>IF(ISTEXT(Tides!F230),Tides!F230,"")</f>
        <v>8:18 PM / 3.6 m</v>
      </c>
      <c r="AB230" s="60">
        <f t="shared" si="117"/>
        <v>1.3888888888888978E-3</v>
      </c>
      <c r="AC230" s="61">
        <f t="shared" si="113"/>
        <v>8.4722222222222254E-2</v>
      </c>
      <c r="AD230" s="60">
        <f t="shared" si="114"/>
        <v>0.51041666666666663</v>
      </c>
      <c r="AE230" s="64">
        <f t="shared" si="115"/>
        <v>0.63541666666666663</v>
      </c>
      <c r="AF230" s="37">
        <f>Tides!H230</f>
        <v>0.20625000000000002</v>
      </c>
      <c r="AG230" s="37">
        <f>Tides!I230</f>
        <v>0.8965277777777777</v>
      </c>
    </row>
    <row r="231" spans="1:33" ht="19.95" customHeight="1" x14ac:dyDescent="0.25">
      <c r="A231" s="8" t="str">
        <f>Tides!A231</f>
        <v>Thu 28</v>
      </c>
      <c r="B231" s="9" t="str">
        <f>IF(ISNUMBER(TIMEVALUE(LEFT(Tides!B231,5))),TIMEVALUE(LEFT(Tides!B231,5)),"")</f>
        <v/>
      </c>
      <c r="C231" s="10" t="str">
        <f>IF(ISNUMBER(VALUE(LEFT(RIGHT(Tides!B231,6),4))),VALUE(LEFT(RIGHT(Tides!B231,6),4)),"")</f>
        <v/>
      </c>
      <c r="D231" s="9">
        <f>IF(ISNUMBER(TIMEVALUE(LEFT(Tides!C231,5))),TIMEVALUE(LEFT(Tides!C231,5)),"")</f>
        <v>9.0972222222222218E-2</v>
      </c>
      <c r="E231" s="10">
        <f>COUNTIF(Tides!C231, "*PM*")</f>
        <v>0</v>
      </c>
      <c r="F231" s="59">
        <f>IF(ISNUMBER(TIMEVALUE(LEFT(Tides!C231,5))),TIMEVALUE(LEFT(Tides!C231,5)),"")</f>
        <v>9.0972222222222218E-2</v>
      </c>
      <c r="G231" s="51">
        <f>IF(ISNUMBER(VALUE(LEFT(RIGHT(Tides!C231,6),4))),VALUE(LEFT(RIGHT(Tides!C231,6),4)),"")</f>
        <v>1.5</v>
      </c>
      <c r="H231" s="9">
        <f>IF(ISNUMBER(TIMEVALUE(LEFT(Tides!D231,5))),TIMEVALUE(LEFT(Tides!D231,5)),"")</f>
        <v>0.35972222222222222</v>
      </c>
      <c r="I231" s="10">
        <f>IF(ISNUMBER(VALUE(LEFT(RIGHT(Tides!D231,6),4))),VALUE(LEFT(RIGHT(Tides!D231,6),4)),"")</f>
        <v>3.8</v>
      </c>
      <c r="J231" s="9">
        <f>IF(ISNUMBER(TIMEVALUE(LEFT(Tides!E231,5))),TIMEVALUE(LEFT(Tides!E231,5)),"")</f>
        <v>0.12291666666666667</v>
      </c>
      <c r="K231" s="10">
        <f>COUNTIF(Tides!E231, "*PM*")</f>
        <v>1</v>
      </c>
      <c r="L231" s="59">
        <f t="shared" si="116"/>
        <v>0.62291666666666667</v>
      </c>
      <c r="M231" s="51">
        <f>IF(ISNUMBER(VALUE(LEFT(RIGHT(Tides!E231,6),4))),VALUE(LEFT(RIGHT(Tides!E231,6),4)),"")</f>
        <v>1.2</v>
      </c>
      <c r="N231" s="9">
        <f>IF(ISNUMBER(TIMEVALUE(LEFT(Tides!F231,5))),TIMEVALUE(LEFT(Tides!F231,5)),"")</f>
        <v>0.39444444444444443</v>
      </c>
      <c r="O231" s="9"/>
      <c r="P231" s="10">
        <f>IF(ISNUMBER(VALUE(LEFT(RIGHT(Tides!F231,6),4))),VALUE(LEFT(RIGHT(Tides!F231,6),4)),"")</f>
        <v>3.6</v>
      </c>
      <c r="R231" s="36" t="str">
        <f t="shared" si="107"/>
        <v>Thu 28</v>
      </c>
      <c r="S231" s="22" t="str">
        <f t="shared" si="108"/>
        <v>No Restriction</v>
      </c>
      <c r="T231" s="22">
        <f t="shared" si="119"/>
        <v>0</v>
      </c>
      <c r="U231" s="22" t="str">
        <f t="shared" si="109"/>
        <v>1.5 hour</v>
      </c>
      <c r="V231" s="22">
        <f t="shared" si="111"/>
        <v>6.25E-2</v>
      </c>
      <c r="W231" s="22" t="str">
        <f>IF(ISTEXT(Tides!B231),Tides!B231,"")</f>
        <v/>
      </c>
      <c r="X231" s="22" t="str">
        <f>IF(ISTEXT(Tides!C231),Tides!C231,"")</f>
        <v>2:11 AM / 1.5 m</v>
      </c>
      <c r="Y231" s="22" t="str">
        <f>IF(ISTEXT(Tides!D231),Tides!D231,"")</f>
        <v>8:38 AM / 3.8 m</v>
      </c>
      <c r="Z231" s="22" t="str">
        <f>IF(ISTEXT(Tides!E231),Tides!E231,"")</f>
        <v>2:57 PM / 1.2 m</v>
      </c>
      <c r="AA231" s="22" t="str">
        <f>IF(ISTEXT(Tides!F231),Tides!F231,"")</f>
        <v>9:28 PM / 3.6 m</v>
      </c>
      <c r="AB231" s="60" t="str">
        <f t="shared" si="117"/>
        <v/>
      </c>
      <c r="AC231" s="61" t="str">
        <f t="shared" si="113"/>
        <v/>
      </c>
      <c r="AD231" s="60">
        <f t="shared" si="114"/>
        <v>0.56041666666666667</v>
      </c>
      <c r="AE231" s="64">
        <f t="shared" si="115"/>
        <v>0.68541666666666667</v>
      </c>
      <c r="AF231" s="37">
        <f>Tides!H231</f>
        <v>0.2076388888888889</v>
      </c>
      <c r="AG231" s="37">
        <f>Tides!I231</f>
        <v>0.89513888888888893</v>
      </c>
    </row>
    <row r="232" spans="1:33" ht="19.95" customHeight="1" x14ac:dyDescent="0.25">
      <c r="A232" s="8" t="str">
        <f>Tides!A232</f>
        <v>Fri 29</v>
      </c>
      <c r="B232" s="9" t="str">
        <f>IF(ISNUMBER(TIMEVALUE(LEFT(Tides!B232,5))),TIMEVALUE(LEFT(Tides!B232,5)),"")</f>
        <v/>
      </c>
      <c r="C232" s="10" t="str">
        <f>IF(ISNUMBER(VALUE(LEFT(RIGHT(Tides!B232,6),4))),VALUE(LEFT(RIGHT(Tides!B232,6),4)),"")</f>
        <v/>
      </c>
      <c r="D232" s="9">
        <f>IF(ISNUMBER(TIMEVALUE(LEFT(Tides!C232,5))),TIMEVALUE(LEFT(Tides!C232,5)),"")</f>
        <v>0.14652777777777778</v>
      </c>
      <c r="E232" s="10">
        <f>COUNTIF(Tides!C232, "*PM*")</f>
        <v>0</v>
      </c>
      <c r="F232" s="59">
        <f>IF(ISNUMBER(TIMEVALUE(LEFT(Tides!C232,5))),TIMEVALUE(LEFT(Tides!C232,5)),"")</f>
        <v>0.14652777777777778</v>
      </c>
      <c r="G232" s="51">
        <f>IF(ISNUMBER(VALUE(LEFT(RIGHT(Tides!C232,6),4))),VALUE(LEFT(RIGHT(Tides!C232,6),4)),"")</f>
        <v>1.5</v>
      </c>
      <c r="H232" s="9">
        <f>IF(ISNUMBER(TIMEVALUE(LEFT(Tides!D232,5))),TIMEVALUE(LEFT(Tides!D232,5)),"")</f>
        <v>0.41180555555555554</v>
      </c>
      <c r="I232" s="10">
        <f>IF(ISNUMBER(VALUE(LEFT(RIGHT(Tides!D232,6),4))),VALUE(LEFT(RIGHT(Tides!D232,6),4)),"")</f>
        <v>3.7</v>
      </c>
      <c r="J232" s="9">
        <f>IF(ISNUMBER(TIMEVALUE(LEFT(Tides!E232,5))),TIMEVALUE(LEFT(Tides!E232,5)),"")</f>
        <v>0.17569444444444446</v>
      </c>
      <c r="K232" s="10">
        <f>COUNTIF(Tides!E232, "*PM*")</f>
        <v>1</v>
      </c>
      <c r="L232" s="59">
        <f t="shared" si="116"/>
        <v>0.67569444444444449</v>
      </c>
      <c r="M232" s="51">
        <f>IF(ISNUMBER(VALUE(LEFT(RIGHT(Tides!E232,6),4))),VALUE(LEFT(RIGHT(Tides!E232,6),4)),"")</f>
        <v>1.3</v>
      </c>
      <c r="N232" s="9">
        <f>IF(ISNUMBER(TIMEVALUE(LEFT(Tides!F232,5))),TIMEVALUE(LEFT(Tides!F232,5)),"")</f>
        <v>0.44236111111111115</v>
      </c>
      <c r="O232" s="9"/>
      <c r="P232" s="10">
        <f>IF(ISNUMBER(VALUE(LEFT(RIGHT(Tides!F232,6),4))),VALUE(LEFT(RIGHT(Tides!F232,6),4)),"")</f>
        <v>3.7</v>
      </c>
      <c r="R232" s="36" t="str">
        <f t="shared" si="107"/>
        <v>Fri 29</v>
      </c>
      <c r="S232" s="22" t="str">
        <f t="shared" si="108"/>
        <v>No Restriction</v>
      </c>
      <c r="T232" s="22">
        <f t="shared" si="119"/>
        <v>0</v>
      </c>
      <c r="U232" s="22" t="str">
        <f t="shared" si="109"/>
        <v>1.0 hour</v>
      </c>
      <c r="V232" s="22">
        <f t="shared" si="111"/>
        <v>4.1666666666666699E-2</v>
      </c>
      <c r="W232" s="22" t="str">
        <f>IF(ISTEXT(Tides!B232),Tides!B232,"")</f>
        <v/>
      </c>
      <c r="X232" s="22" t="str">
        <f>IF(ISTEXT(Tides!C232),Tides!C232,"")</f>
        <v>3:31 AM / 1.5 m</v>
      </c>
      <c r="Y232" s="22" t="str">
        <f>IF(ISTEXT(Tides!D232),Tides!D232,"")</f>
        <v>9:53 AM / 3.7 m</v>
      </c>
      <c r="Z232" s="22" t="str">
        <f>IF(ISTEXT(Tides!E232),Tides!E232,"")</f>
        <v>4:13 PM / 1.3 m</v>
      </c>
      <c r="AA232" s="22" t="str">
        <f>IF(ISTEXT(Tides!F232),Tides!F232,"")</f>
        <v>10:37 PM / 3.7 m</v>
      </c>
      <c r="AB232" s="60" t="str">
        <f t="shared" si="117"/>
        <v/>
      </c>
      <c r="AC232" s="61" t="str">
        <f t="shared" si="113"/>
        <v/>
      </c>
      <c r="AD232" s="60">
        <f t="shared" si="114"/>
        <v>0.63402777777777775</v>
      </c>
      <c r="AE232" s="64">
        <f t="shared" si="115"/>
        <v>0.71736111111111123</v>
      </c>
      <c r="AF232" s="37">
        <f>Tides!H232</f>
        <v>0.20902777777777778</v>
      </c>
      <c r="AG232" s="37">
        <f>Tides!I232</f>
        <v>0.8930555555555556</v>
      </c>
    </row>
    <row r="233" spans="1:33" ht="19.95" customHeight="1" x14ac:dyDescent="0.25">
      <c r="A233" s="8" t="str">
        <f>Tides!A233</f>
        <v>Sat 30</v>
      </c>
      <c r="B233" s="9" t="str">
        <f>IF(ISNUMBER(TIMEVALUE(LEFT(Tides!B233,5))),TIMEVALUE(LEFT(Tides!B233,5)),"")</f>
        <v/>
      </c>
      <c r="C233" s="10" t="str">
        <f>IF(ISNUMBER(VALUE(LEFT(RIGHT(Tides!B233,6),4))),VALUE(LEFT(RIGHT(Tides!B233,6),4)),"")</f>
        <v/>
      </c>
      <c r="D233" s="9">
        <f>IF(ISNUMBER(TIMEVALUE(LEFT(Tides!C233,5))),TIMEVALUE(LEFT(Tides!C233,5)),"")</f>
        <v>0.20069444444444443</v>
      </c>
      <c r="E233" s="10">
        <f>COUNTIF(Tides!C233, "*PM*")</f>
        <v>0</v>
      </c>
      <c r="F233" s="59">
        <f>IF(ISNUMBER(TIMEVALUE(LEFT(Tides!C233,5))),TIMEVALUE(LEFT(Tides!C233,5)),"")</f>
        <v>0.20069444444444443</v>
      </c>
      <c r="G233" s="51">
        <f>IF(ISNUMBER(VALUE(LEFT(RIGHT(Tides!C233,6),4))),VALUE(LEFT(RIGHT(Tides!C233,6),4)),"")</f>
        <v>1.3</v>
      </c>
      <c r="H233" s="9">
        <f>IF(ISNUMBER(TIMEVALUE(LEFT(Tides!D233,5))),TIMEVALUE(LEFT(Tides!D233,5)),"")</f>
        <v>0.46319444444444446</v>
      </c>
      <c r="I233" s="10">
        <f>IF(ISNUMBER(VALUE(LEFT(RIGHT(Tides!D233,6),4))),VALUE(LEFT(RIGHT(Tides!D233,6),4)),"")</f>
        <v>3.8</v>
      </c>
      <c r="J233" s="9">
        <f>IF(ISNUMBER(TIMEVALUE(LEFT(Tides!E233,5))),TIMEVALUE(LEFT(Tides!E233,5)),"")</f>
        <v>0.22361111111111109</v>
      </c>
      <c r="K233" s="10">
        <f>COUNTIF(Tides!E233, "*PM*")</f>
        <v>1</v>
      </c>
      <c r="L233" s="59">
        <f t="shared" si="116"/>
        <v>0.72361111111111109</v>
      </c>
      <c r="M233" s="51">
        <f>IF(ISNUMBER(VALUE(LEFT(RIGHT(Tides!E233,6),4))),VALUE(LEFT(RIGHT(Tides!E233,6),4)),"")</f>
        <v>1.2</v>
      </c>
      <c r="N233" s="9">
        <f>IF(ISNUMBER(TIMEVALUE(LEFT(Tides!F233,5))),TIMEVALUE(LEFT(Tides!F233,5)),"")</f>
        <v>0.48749999999999999</v>
      </c>
      <c r="O233" s="9"/>
      <c r="P233" s="10">
        <f>IF(ISNUMBER(VALUE(LEFT(RIGHT(Tides!F233,6),4))),VALUE(LEFT(RIGHT(Tides!F233,6),4)),"")</f>
        <v>3.9</v>
      </c>
      <c r="R233" s="36" t="str">
        <f t="shared" si="107"/>
        <v>Sat 30</v>
      </c>
      <c r="S233" s="22" t="str">
        <f t="shared" si="108"/>
        <v>1.0 hour</v>
      </c>
      <c r="T233" s="22">
        <f t="shared" si="119"/>
        <v>4.1666666666666699E-2</v>
      </c>
      <c r="U233" s="22" t="str">
        <f t="shared" si="109"/>
        <v>1.5 hour</v>
      </c>
      <c r="V233" s="22">
        <f t="shared" si="111"/>
        <v>6.25E-2</v>
      </c>
      <c r="W233" s="22" t="str">
        <f>IF(ISTEXT(Tides!B233),Tides!B233,"")</f>
        <v/>
      </c>
      <c r="X233" s="22" t="str">
        <f>IF(ISTEXT(Tides!C233),Tides!C233,"")</f>
        <v>4:49 AM / 1.3 m</v>
      </c>
      <c r="Y233" s="22" t="str">
        <f>IF(ISTEXT(Tides!D233),Tides!D233,"")</f>
        <v>11:07 AM / 3.8 m</v>
      </c>
      <c r="Z233" s="22" t="str">
        <f>IF(ISTEXT(Tides!E233),Tides!E233,"")</f>
        <v>5:22 PM / 1.2 m</v>
      </c>
      <c r="AA233" s="22" t="str">
        <f>IF(ISTEXT(Tides!F233),Tides!F233,"")</f>
        <v>11:42 PM / 3.9 m</v>
      </c>
      <c r="AB233" s="60">
        <f t="shared" si="117"/>
        <v>0.15902777777777777</v>
      </c>
      <c r="AC233" s="61">
        <f t="shared" si="113"/>
        <v>0.24236111111111114</v>
      </c>
      <c r="AD233" s="60">
        <f t="shared" si="114"/>
        <v>0.66111111111111109</v>
      </c>
      <c r="AE233" s="64">
        <f t="shared" si="115"/>
        <v>0.78611111111111109</v>
      </c>
      <c r="AF233" s="37">
        <f>Tides!H233</f>
        <v>0.21041666666666667</v>
      </c>
      <c r="AG233" s="37">
        <f>Tides!I233</f>
        <v>0.89166666666666661</v>
      </c>
    </row>
    <row r="234" spans="1:33" ht="19.95" customHeight="1" thickBot="1" x14ac:dyDescent="0.3">
      <c r="A234" s="8" t="str">
        <f>Tides!A234</f>
        <v>Sun 31</v>
      </c>
      <c r="B234" s="9" t="str">
        <f>IF(ISNUMBER(TIMEVALUE(LEFT(Tides!B234,5))),TIMEVALUE(LEFT(Tides!B234,5)),"")</f>
        <v/>
      </c>
      <c r="C234" s="10" t="str">
        <f>IF(ISNUMBER(VALUE(LEFT(RIGHT(Tides!B234,6),4))),VALUE(LEFT(RIGHT(Tides!B234,6),4)),"")</f>
        <v/>
      </c>
      <c r="D234" s="9">
        <f>IF(ISNUMBER(TIMEVALUE(LEFT(Tides!C234,5))),TIMEVALUE(LEFT(Tides!C234,5)),"")</f>
        <v>0.24652777777777779</v>
      </c>
      <c r="E234" s="10">
        <f>COUNTIF(Tides!C234, "*PM*")</f>
        <v>0</v>
      </c>
      <c r="F234" s="59">
        <f>IF(ISNUMBER(TIMEVALUE(LEFT(Tides!C234,5))),TIMEVALUE(LEFT(Tides!C234,5)),"")</f>
        <v>0.24652777777777779</v>
      </c>
      <c r="G234" s="51">
        <f>IF(ISNUMBER(VALUE(LEFT(RIGHT(Tides!C234,6),4))),VALUE(LEFT(RIGHT(Tides!C234,6),4)),"")</f>
        <v>1.1000000000000001</v>
      </c>
      <c r="H234" s="9">
        <f>IF(ISNUMBER(TIMEVALUE(LEFT(Tides!D234,5))),TIMEVALUE(LEFT(Tides!D234,5)),"")</f>
        <v>0.50972222222222219</v>
      </c>
      <c r="I234" s="10">
        <f>IF(ISNUMBER(VALUE(LEFT(RIGHT(Tides!D234,6),4))),VALUE(LEFT(RIGHT(Tides!D234,6),4)),"")</f>
        <v>3.9</v>
      </c>
      <c r="J234" s="9">
        <f>IF(ISNUMBER(TIMEVALUE(LEFT(Tides!E234,5))),TIMEVALUE(LEFT(Tides!E234,5)),"")</f>
        <v>0.26458333333333334</v>
      </c>
      <c r="K234" s="10">
        <f>COUNTIF(Tides!E234, "*PM*")</f>
        <v>1</v>
      </c>
      <c r="L234" s="59">
        <f t="shared" si="116"/>
        <v>0.76458333333333339</v>
      </c>
      <c r="M234" s="51">
        <f>IF(ISNUMBER(VALUE(LEFT(RIGHT(Tides!E234,6),4))),VALUE(LEFT(RIGHT(Tides!E234,6),4)),"")</f>
        <v>1.1000000000000001</v>
      </c>
      <c r="N234" s="9" t="str">
        <f>IF(ISNUMBER(TIMEVALUE(LEFT(Tides!F234,5))),TIMEVALUE(LEFT(Tides!F234,5)),"")</f>
        <v/>
      </c>
      <c r="O234" s="9"/>
      <c r="P234" s="10" t="str">
        <f>IF(ISNUMBER(VALUE(LEFT(RIGHT(Tides!F234,6),4))),VALUE(LEFT(RIGHT(Tides!F234,6),4)),"")</f>
        <v/>
      </c>
      <c r="R234" s="50" t="str">
        <f t="shared" si="107"/>
        <v>Sun 31</v>
      </c>
      <c r="S234" s="38" t="str">
        <f t="shared" si="108"/>
        <v>1.5 hour</v>
      </c>
      <c r="T234" s="38">
        <f t="shared" si="119"/>
        <v>6.25E-2</v>
      </c>
      <c r="U234" s="38" t="str">
        <f t="shared" si="109"/>
        <v>1.5 hour</v>
      </c>
      <c r="V234" s="38">
        <f t="shared" si="111"/>
        <v>6.25E-2</v>
      </c>
      <c r="W234" s="38" t="str">
        <f>IF(ISTEXT(Tides!B234),Tides!B234,"")</f>
        <v/>
      </c>
      <c r="X234" s="38" t="str">
        <f>IF(ISTEXT(Tides!C234),Tides!C234,"")</f>
        <v>5:55 AM / 1.1 m</v>
      </c>
      <c r="Y234" s="38" t="str">
        <f>IF(ISTEXT(Tides!D234),Tides!D234,"")</f>
        <v>12:14 PM / 3.9 m</v>
      </c>
      <c r="Z234" s="38" t="str">
        <f>IF(ISTEXT(Tides!E234),Tides!E234,"")</f>
        <v>6:21 PM / 1.1 m</v>
      </c>
      <c r="AA234" s="38" t="str">
        <f>IF(ISTEXT(Tides!F234),Tides!F234,"")</f>
        <v/>
      </c>
      <c r="AB234" s="65">
        <f t="shared" si="117"/>
        <v>0.18402777777777779</v>
      </c>
      <c r="AC234" s="66">
        <f t="shared" si="113"/>
        <v>0.30902777777777779</v>
      </c>
      <c r="AD234" s="65">
        <f t="shared" si="114"/>
        <v>0.70208333333333339</v>
      </c>
      <c r="AE234" s="67">
        <f t="shared" si="115"/>
        <v>0.82708333333333339</v>
      </c>
      <c r="AF234" s="37">
        <f>Tides!H234</f>
        <v>0.21180555555555555</v>
      </c>
      <c r="AG234" s="37">
        <f>Tides!I234</f>
        <v>0.89027777777777783</v>
      </c>
    </row>
    <row r="235" spans="1:33" ht="19.95" customHeight="1" x14ac:dyDescent="0.25">
      <c r="A235" s="10"/>
      <c r="B235" s="10"/>
      <c r="C235" s="10"/>
      <c r="D235" s="10"/>
      <c r="E235" s="10"/>
      <c r="F235" s="10"/>
      <c r="G235" s="51"/>
      <c r="AF235" s="37"/>
      <c r="AG235" s="37"/>
    </row>
    <row r="236" spans="1:33" s="16" customFormat="1" ht="19.95" customHeight="1" thickBot="1" x14ac:dyDescent="0.3">
      <c r="A236" s="15">
        <f>Tides!A236</f>
        <v>42583</v>
      </c>
      <c r="B236" s="40" t="str">
        <f>IF(ISNUMBER(TIMEVALUE(LEFT(Tides!B235,5))),TIMEVALUE(LEFT(Tides!B235,5)),"")</f>
        <v/>
      </c>
      <c r="C236" s="41" t="str">
        <f>IF(ISNUMBER(VALUE(LEFT(RIGHT(Tides!B235,6),4))),VALUE(LEFT(RIGHT(Tides!B235,6),4)),"")</f>
        <v/>
      </c>
      <c r="D236" s="41"/>
      <c r="E236" s="41"/>
      <c r="F236" s="40" t="str">
        <f>IF(ISNUMBER(TIMEVALUE(LEFT(Tides!C235,5))),TIMEVALUE(LEFT(Tides!C235,5)),"")</f>
        <v/>
      </c>
      <c r="G236" s="56" t="str">
        <f>IF(ISNUMBER(VALUE(LEFT(RIGHT(Tides!C235,6),4))),VALUE(LEFT(RIGHT(Tides!C235,6),4)),"")</f>
        <v/>
      </c>
      <c r="H236" s="40" t="str">
        <f>IF(ISNUMBER(TIMEVALUE(LEFT(Tides!D235,5))),TIMEVALUE(LEFT(Tides!D235,5)),"")</f>
        <v/>
      </c>
      <c r="I236" s="41" t="str">
        <f>IF(ISNUMBER(VALUE(LEFT(RIGHT(Tides!D235,6),4))),VALUE(LEFT(RIGHT(Tides!D235,6),4)),"")</f>
        <v/>
      </c>
      <c r="J236" s="41"/>
      <c r="K236" s="41"/>
      <c r="L236" s="40" t="str">
        <f>IF(ISNUMBER(TIMEVALUE(LEFT(Tides!E235,5))),TIMEVALUE(LEFT(Tides!E235,5)),"")</f>
        <v/>
      </c>
      <c r="M236" s="56" t="str">
        <f>IF(ISNUMBER(VALUE(LEFT(RIGHT(Tides!E235,6),4))),VALUE(LEFT(RIGHT(Tides!E235,6),4)),"")</f>
        <v/>
      </c>
      <c r="N236" s="40" t="str">
        <f>IF(ISNUMBER(TIMEVALUE(LEFT(Tides!F235,5))),TIMEVALUE(LEFT(Tides!F235,5)),"")</f>
        <v/>
      </c>
      <c r="O236" s="40"/>
      <c r="P236" s="41" t="str">
        <f>IF(ISNUMBER(VALUE(LEFT(RIGHT(Tides!F235,6),4))),VALUE(LEFT(RIGHT(Tides!F235,6),4)),"")</f>
        <v/>
      </c>
      <c r="R236" s="62">
        <f>A236</f>
        <v>42583</v>
      </c>
      <c r="S236" s="62"/>
      <c r="T236" s="62"/>
      <c r="U236" s="62"/>
      <c r="V236" s="62"/>
      <c r="W236" s="62"/>
      <c r="X236" s="62"/>
      <c r="AB236" s="17"/>
      <c r="AC236" s="18"/>
      <c r="AD236" s="17"/>
      <c r="AE236" s="18"/>
      <c r="AF236" s="39"/>
      <c r="AG236" s="39"/>
    </row>
    <row r="237" spans="1:33" ht="39.6" x14ac:dyDescent="0.25">
      <c r="A237" s="2" t="s">
        <v>8</v>
      </c>
      <c r="B237" s="3" t="s">
        <v>2</v>
      </c>
      <c r="C237" s="4"/>
      <c r="D237" s="58" t="s">
        <v>3</v>
      </c>
      <c r="E237" s="58" t="s">
        <v>1622</v>
      </c>
      <c r="F237" s="3" t="s">
        <v>1621</v>
      </c>
      <c r="G237" s="53"/>
      <c r="H237" s="5" t="s">
        <v>2</v>
      </c>
      <c r="I237" s="6"/>
      <c r="J237" s="58" t="s">
        <v>3</v>
      </c>
      <c r="K237" s="58" t="s">
        <v>1622</v>
      </c>
      <c r="L237" s="3" t="s">
        <v>1621</v>
      </c>
      <c r="M237" s="57"/>
      <c r="N237" s="5" t="s">
        <v>2</v>
      </c>
      <c r="O237" s="5"/>
      <c r="P237" s="7"/>
      <c r="R237" s="30" t="s">
        <v>8</v>
      </c>
      <c r="S237" s="31" t="s">
        <v>9</v>
      </c>
      <c r="T237" s="31"/>
      <c r="U237" s="31" t="s">
        <v>10</v>
      </c>
      <c r="V237" s="31"/>
      <c r="W237" s="21" t="s">
        <v>2</v>
      </c>
      <c r="X237" s="21" t="s">
        <v>3</v>
      </c>
      <c r="Y237" s="21" t="s">
        <v>2</v>
      </c>
      <c r="Z237" s="21" t="s">
        <v>3</v>
      </c>
      <c r="AA237" s="21" t="s">
        <v>2</v>
      </c>
      <c r="AB237" s="32" t="s">
        <v>11</v>
      </c>
      <c r="AC237" s="33" t="s">
        <v>12</v>
      </c>
      <c r="AD237" s="32" t="s">
        <v>11</v>
      </c>
      <c r="AE237" s="34" t="s">
        <v>12</v>
      </c>
      <c r="AF237" s="35" t="s">
        <v>5</v>
      </c>
      <c r="AG237" s="35" t="s">
        <v>6</v>
      </c>
    </row>
    <row r="238" spans="1:33" ht="19.95" customHeight="1" x14ac:dyDescent="0.25">
      <c r="A238" s="8" t="str">
        <f>Tides!A238</f>
        <v>Mon 1</v>
      </c>
      <c r="B238" s="9">
        <f>IF(ISNUMBER(TIMEVALUE(LEFT(Tides!B238,5))),TIMEVALUE(LEFT(Tides!B238,5)),"")</f>
        <v>0.52638888888888891</v>
      </c>
      <c r="C238" s="10">
        <f>IF(ISNUMBER(VALUE(LEFT(RIGHT(Tides!B238,6),4))),VALUE(LEFT(RIGHT(Tides!B238,6),4)),"")</f>
        <v>4</v>
      </c>
      <c r="D238" s="9">
        <f>IF(ISNUMBER(TIMEVALUE(LEFT(Tides!C238,5))),TIMEVALUE(LEFT(Tides!C238,5)),"")</f>
        <v>0.28472222222222221</v>
      </c>
      <c r="E238" s="10">
        <f>COUNTIF(Tides!C238, "*PM*")</f>
        <v>0</v>
      </c>
      <c r="F238" s="59">
        <f t="shared" ref="F238:F254" si="121">IF(E238&gt;0,D238+0.5, D238)</f>
        <v>0.28472222222222221</v>
      </c>
      <c r="G238" s="51">
        <f>IF(ISNUMBER(VALUE(LEFT(RIGHT(Tides!C238,6),4))),VALUE(LEFT(RIGHT(Tides!C238,6),4)),"")</f>
        <v>0.9</v>
      </c>
      <c r="H238" s="9">
        <f>IF(ISNUMBER(TIMEVALUE(LEFT(Tides!D238,5))),TIMEVALUE(LEFT(Tides!D238,5)),"")</f>
        <v>4.9999999999999996E-2</v>
      </c>
      <c r="I238" s="10">
        <f>IF(ISNUMBER(VALUE(LEFT(RIGHT(Tides!D238,6),4))),VALUE(LEFT(RIGHT(Tides!D238,6),4)),"")</f>
        <v>4</v>
      </c>
      <c r="J238" s="9">
        <f>IF(ISNUMBER(TIMEVALUE(LEFT(Tides!E238,5))),TIMEVALUE(LEFT(Tides!E238,5)),"")</f>
        <v>0.2986111111111111</v>
      </c>
      <c r="K238" s="10">
        <f>COUNTIF(Tides!E238, "*PM*")</f>
        <v>1</v>
      </c>
      <c r="L238" s="59">
        <f t="shared" ref="L238:L245" si="122">IF(K238&gt;0,J238+0.5, J238)</f>
        <v>0.79861111111111116</v>
      </c>
      <c r="M238" s="51">
        <f>IF(ISNUMBER(VALUE(LEFT(RIGHT(Tides!E238,6),4))),VALUE(LEFT(RIGHT(Tides!E238,6),4)),"")</f>
        <v>1</v>
      </c>
      <c r="N238" s="9" t="str">
        <f>IF(ISNUMBER(TIMEVALUE(LEFT(Tides!F238,5))),TIMEVALUE(LEFT(Tides!F238,5)),"")</f>
        <v/>
      </c>
      <c r="O238" s="9"/>
      <c r="P238" s="10" t="str">
        <f>IF(ISNUMBER(VALUE(LEFT(RIGHT(Tides!F238,6),4))),VALUE(LEFT(RIGHT(Tides!F238,6),4)),"")</f>
        <v/>
      </c>
      <c r="R238" s="36" t="str">
        <f t="shared" ref="R238:R268" si="123">A238</f>
        <v>Mon 1</v>
      </c>
      <c r="S238" s="22" t="str">
        <f t="shared" ref="S238:S268" si="124">IF(OR(G238&gt;1.3,ISNUMBER(G238)=FALSE),"No Restriction",IF(G238&gt;1.2,"1.0 hour",IF(G238&gt;0.5,"1.5 hour","2.0 hours")))</f>
        <v>1.5 hour</v>
      </c>
      <c r="T238" s="22">
        <f>IF(OR(G238&gt;1.3,ISNUMBER(G238)=FALSE),0,IF(G238&gt;1.2,0.0416666666666667,IF(G238&gt;0.5,0.0625,0.0833333333333333)))</f>
        <v>6.25E-2</v>
      </c>
      <c r="U238" s="22" t="str">
        <f t="shared" ref="U238:U268" si="125">IF(OR(M238&gt;1.3,ISNUMBER(M238)=FALSE),"No Restriction",IF(M238&gt;1.2,"1.0 hour",IF(M238&gt;0.5,"1.5 hour","2.0 hours")))</f>
        <v>1.5 hour</v>
      </c>
      <c r="V238" s="22">
        <f>IF(OR(M238&gt;1.3,ISNUMBER(M238)=FALSE),0,IF(M238&gt;1.2,0.0416666666666667,IF(M238&gt;0.5,0.0625,0.0833333333333333)))</f>
        <v>6.25E-2</v>
      </c>
      <c r="W238" s="22" t="str">
        <f>IF(ISTEXT(Tides!B238),Tides!B238,"")</f>
        <v>12:38 AM / 4.0 m</v>
      </c>
      <c r="X238" s="22" t="str">
        <f>IF(ISTEXT(Tides!C238),Tides!C238,"")</f>
        <v>6:50 AM / 0.9 m</v>
      </c>
      <c r="Y238" s="22" t="str">
        <f>IF(ISTEXT(Tides!D238),Tides!D238,"")</f>
        <v>1:12 PM / 4.0 m</v>
      </c>
      <c r="Z238" s="22" t="str">
        <f>IF(ISTEXT(Tides!E238),Tides!E238,"")</f>
        <v>7:10 PM / 1.0 m</v>
      </c>
      <c r="AA238" s="22" t="str">
        <f>IF(ISTEXT(Tides!F238),Tides!F238,"")</f>
        <v/>
      </c>
      <c r="AB238" s="60">
        <f>IF(T238&gt;0,F238-T238,"")</f>
        <v>0.22222222222222221</v>
      </c>
      <c r="AC238" s="61">
        <f>IF(T238&gt;0,F238+T238,"")</f>
        <v>0.34722222222222221</v>
      </c>
      <c r="AD238" s="60">
        <f>IF(V238&gt;0,L238-V238,"")</f>
        <v>0.73611111111111116</v>
      </c>
      <c r="AE238" s="64">
        <f>IF(V238&gt;0,L238+V238,"")</f>
        <v>0.86111111111111116</v>
      </c>
      <c r="AF238" s="37">
        <f>Tides!H238</f>
        <v>0.21319444444444444</v>
      </c>
      <c r="AG238" s="37">
        <f>Tides!I238</f>
        <v>0.88888888888888884</v>
      </c>
    </row>
    <row r="239" spans="1:33" ht="19.95" customHeight="1" x14ac:dyDescent="0.25">
      <c r="A239" s="8" t="str">
        <f>Tides!A239</f>
        <v>Tue 2</v>
      </c>
      <c r="B239" s="9">
        <f>IF(ISNUMBER(TIMEVALUE(LEFT(Tides!B239,5))),TIMEVALUE(LEFT(Tides!B239,5)),"")</f>
        <v>6.1111111111111116E-2</v>
      </c>
      <c r="C239" s="10">
        <f>IF(ISNUMBER(VALUE(LEFT(RIGHT(Tides!B239,6),4))),VALUE(LEFT(RIGHT(Tides!B239,6),4)),"")</f>
        <v>4.2</v>
      </c>
      <c r="D239" s="9">
        <f>IF(ISNUMBER(TIMEVALUE(LEFT(Tides!C239,5))),TIMEVALUE(LEFT(Tides!C239,5)),"")</f>
        <v>0.31805555555555554</v>
      </c>
      <c r="E239" s="10">
        <f>COUNTIF(Tides!C239, "*PM*")</f>
        <v>0</v>
      </c>
      <c r="F239" s="59">
        <f t="shared" si="121"/>
        <v>0.31805555555555554</v>
      </c>
      <c r="G239" s="51">
        <f>IF(ISNUMBER(VALUE(LEFT(RIGHT(Tides!C239,6),4))),VALUE(LEFT(RIGHT(Tides!C239,6),4)),"")</f>
        <v>0.7</v>
      </c>
      <c r="H239" s="9">
        <f>IF(ISNUMBER(TIMEVALUE(LEFT(Tides!D239,5))),TIMEVALUE(LEFT(Tides!D239,5)),"")</f>
        <v>8.4722222222222213E-2</v>
      </c>
      <c r="I239" s="10">
        <f>IF(ISNUMBER(VALUE(LEFT(RIGHT(Tides!D239,6),4))),VALUE(LEFT(RIGHT(Tides!D239,6),4)),"")</f>
        <v>4.0999999999999996</v>
      </c>
      <c r="J239" s="9">
        <f>IF(ISNUMBER(TIMEVALUE(LEFT(Tides!E239,5))),TIMEVALUE(LEFT(Tides!E239,5)),"")</f>
        <v>0.32916666666666666</v>
      </c>
      <c r="K239" s="10">
        <f>COUNTIF(Tides!E239, "*PM*")</f>
        <v>1</v>
      </c>
      <c r="L239" s="59">
        <f t="shared" si="122"/>
        <v>0.82916666666666661</v>
      </c>
      <c r="M239" s="51">
        <f>IF(ISNUMBER(VALUE(LEFT(RIGHT(Tides!E239,6),4))),VALUE(LEFT(RIGHT(Tides!E239,6),4)),"")</f>
        <v>0.9</v>
      </c>
      <c r="N239" s="9" t="str">
        <f>IF(ISNUMBER(TIMEVALUE(LEFT(Tides!F239,5))),TIMEVALUE(LEFT(Tides!F239,5)),"")</f>
        <v/>
      </c>
      <c r="O239" s="9"/>
      <c r="P239" s="10" t="str">
        <f>IF(ISNUMBER(VALUE(LEFT(RIGHT(Tides!F239,6),4))),VALUE(LEFT(RIGHT(Tides!F239,6),4)),"")</f>
        <v/>
      </c>
      <c r="R239" s="36" t="str">
        <f t="shared" si="123"/>
        <v>Tue 2</v>
      </c>
      <c r="S239" s="22" t="str">
        <f t="shared" si="124"/>
        <v>1.5 hour</v>
      </c>
      <c r="T239" s="22">
        <f t="shared" ref="T239:T256" si="126">IF(OR(G239&gt;1.3,ISNUMBER(G239)=FALSE),0,IF(G239&gt;1.2,0.0416666666666667,IF(G239&gt;0.5,0.0625,0.0833333333333333)))</f>
        <v>6.25E-2</v>
      </c>
      <c r="U239" s="22" t="str">
        <f t="shared" si="125"/>
        <v>1.5 hour</v>
      </c>
      <c r="V239" s="22">
        <f t="shared" ref="V239:V268" si="127">IF(OR(M239&gt;1.3,ISNUMBER(M239)=FALSE),0,IF(M239&gt;1.2,0.0416666666666667,IF(M239&gt;0.5,0.0625,0.0833333333333333)))</f>
        <v>6.25E-2</v>
      </c>
      <c r="W239" s="22" t="str">
        <f>IF(ISTEXT(Tides!B239),Tides!B239,"")</f>
        <v>1:28 AM / 4.2 m</v>
      </c>
      <c r="X239" s="22" t="str">
        <f>IF(ISTEXT(Tides!C239),Tides!C239,"")</f>
        <v>7:38 AM / 0.7 m</v>
      </c>
      <c r="Y239" s="22" t="str">
        <f>IF(ISTEXT(Tides!D239),Tides!D239,"")</f>
        <v>2:02 PM / 4.1 m</v>
      </c>
      <c r="Z239" s="22" t="str">
        <f>IF(ISTEXT(Tides!E239),Tides!E239,"")</f>
        <v>7:54 PM / 0.9 m</v>
      </c>
      <c r="AA239" s="22" t="str">
        <f>IF(ISTEXT(Tides!F239),Tides!F239,"")</f>
        <v/>
      </c>
      <c r="AB239" s="60">
        <f t="shared" ref="AB239:AB247" si="128">IF(T239&gt;0,F239-T239,"")</f>
        <v>0.25555555555555554</v>
      </c>
      <c r="AC239" s="61">
        <f t="shared" ref="AC239:AC268" si="129">IF(T239&gt;0,F239+T239,"")</f>
        <v>0.38055555555555554</v>
      </c>
      <c r="AD239" s="60">
        <f t="shared" ref="AD239:AD268" si="130">IF(V239&gt;0,L239-V239,"")</f>
        <v>0.76666666666666661</v>
      </c>
      <c r="AE239" s="64">
        <f t="shared" ref="AE239:AE268" si="131">IF(V239&gt;0,L239+V239,"")</f>
        <v>0.89166666666666661</v>
      </c>
      <c r="AF239" s="37">
        <f>Tides!H239</f>
        <v>0.21458333333333335</v>
      </c>
      <c r="AG239" s="37">
        <f>Tides!I239</f>
        <v>0.88750000000000007</v>
      </c>
    </row>
    <row r="240" spans="1:33" ht="19.95" customHeight="1" x14ac:dyDescent="0.25">
      <c r="A240" s="8" t="str">
        <f>Tides!A240</f>
        <v>Wed 3</v>
      </c>
      <c r="B240" s="9">
        <f>IF(ISNUMBER(TIMEVALUE(LEFT(Tides!B240,5))),TIMEVALUE(LEFT(Tides!B240,5)),"")</f>
        <v>9.2361111111111116E-2</v>
      </c>
      <c r="C240" s="10">
        <f>IF(ISNUMBER(VALUE(LEFT(RIGHT(Tides!B240,6),4))),VALUE(LEFT(RIGHT(Tides!B240,6),4)),"")</f>
        <v>4.3</v>
      </c>
      <c r="D240" s="9">
        <f>IF(ISNUMBER(TIMEVALUE(LEFT(Tides!C240,5))),TIMEVALUE(LEFT(Tides!C240,5)),"")</f>
        <v>0.34861111111111115</v>
      </c>
      <c r="E240" s="10">
        <f>COUNTIF(Tides!C240, "*PM*")</f>
        <v>0</v>
      </c>
      <c r="F240" s="59">
        <f t="shared" si="121"/>
        <v>0.34861111111111115</v>
      </c>
      <c r="G240" s="51">
        <f>IF(ISNUMBER(VALUE(LEFT(RIGHT(Tides!C240,6),4))),VALUE(LEFT(RIGHT(Tides!C240,6),4)),"")</f>
        <v>0.6</v>
      </c>
      <c r="H240" s="9">
        <f>IF(ISNUMBER(TIMEVALUE(LEFT(Tides!D240,5))),TIMEVALUE(LEFT(Tides!D240,5)),"")</f>
        <v>0.11527777777777777</v>
      </c>
      <c r="I240" s="10">
        <f>IF(ISNUMBER(VALUE(LEFT(RIGHT(Tides!D240,6),4))),VALUE(LEFT(RIGHT(Tides!D240,6),4)),"")</f>
        <v>4.2</v>
      </c>
      <c r="J240" s="9">
        <f>IF(ISNUMBER(TIMEVALUE(LEFT(Tides!E240,5))),TIMEVALUE(LEFT(Tides!E240,5)),"")</f>
        <v>0.3576388888888889</v>
      </c>
      <c r="K240" s="10">
        <f>COUNTIF(Tides!E240, "*PM*")</f>
        <v>1</v>
      </c>
      <c r="L240" s="59">
        <f t="shared" si="122"/>
        <v>0.85763888888888884</v>
      </c>
      <c r="M240" s="51">
        <f>IF(ISNUMBER(VALUE(LEFT(RIGHT(Tides!E240,6),4))),VALUE(LEFT(RIGHT(Tides!E240,6),4)),"")</f>
        <v>0.9</v>
      </c>
      <c r="N240" s="9" t="str">
        <f>IF(ISNUMBER(TIMEVALUE(LEFT(Tides!F240,5))),TIMEVALUE(LEFT(Tides!F240,5)),"")</f>
        <v/>
      </c>
      <c r="O240" s="9"/>
      <c r="P240" s="10" t="str">
        <f>IF(ISNUMBER(VALUE(LEFT(RIGHT(Tides!F240,6),4))),VALUE(LEFT(RIGHT(Tides!F240,6),4)),"")</f>
        <v/>
      </c>
      <c r="R240" s="36" t="str">
        <f t="shared" si="123"/>
        <v>Wed 3</v>
      </c>
      <c r="S240" s="22" t="str">
        <f t="shared" si="124"/>
        <v>1.5 hour</v>
      </c>
      <c r="T240" s="22">
        <f t="shared" si="126"/>
        <v>6.25E-2</v>
      </c>
      <c r="U240" s="22" t="str">
        <f t="shared" si="125"/>
        <v>1.5 hour</v>
      </c>
      <c r="V240" s="22">
        <f t="shared" si="127"/>
        <v>6.25E-2</v>
      </c>
      <c r="W240" s="22" t="str">
        <f>IF(ISTEXT(Tides!B240),Tides!B240,"")</f>
        <v>2:13 AM / 4.3 m</v>
      </c>
      <c r="X240" s="22" t="str">
        <f>IF(ISTEXT(Tides!C240),Tides!C240,"")</f>
        <v>8:22 AM / 0.6 m</v>
      </c>
      <c r="Y240" s="22" t="str">
        <f>IF(ISTEXT(Tides!D240),Tides!D240,"")</f>
        <v>2:46 PM / 4.2 m</v>
      </c>
      <c r="Z240" s="22" t="str">
        <f>IF(ISTEXT(Tides!E240),Tides!E240,"")</f>
        <v>8:35 PM / 0.9 m</v>
      </c>
      <c r="AA240" s="22" t="str">
        <f>IF(ISTEXT(Tides!F240),Tides!F240,"")</f>
        <v/>
      </c>
      <c r="AB240" s="60">
        <f t="shared" si="128"/>
        <v>0.28611111111111115</v>
      </c>
      <c r="AC240" s="61">
        <f t="shared" si="129"/>
        <v>0.41111111111111115</v>
      </c>
      <c r="AD240" s="60">
        <f t="shared" si="130"/>
        <v>0.79513888888888884</v>
      </c>
      <c r="AE240" s="64">
        <f t="shared" si="131"/>
        <v>0.92013888888888884</v>
      </c>
      <c r="AF240" s="37">
        <f>Tides!H240</f>
        <v>0.21597222222222223</v>
      </c>
      <c r="AG240" s="37">
        <f>Tides!I240</f>
        <v>0.88611111111111107</v>
      </c>
    </row>
    <row r="241" spans="1:33" ht="19.95" customHeight="1" x14ac:dyDescent="0.25">
      <c r="A241" s="8" t="str">
        <f>Tides!A241</f>
        <v>Thu 4</v>
      </c>
      <c r="B241" s="9">
        <f>IF(ISNUMBER(TIMEVALUE(LEFT(Tides!B241,5))),TIMEVALUE(LEFT(Tides!B241,5)),"")</f>
        <v>0.12083333333333333</v>
      </c>
      <c r="C241" s="10">
        <f>IF(ISNUMBER(VALUE(LEFT(RIGHT(Tides!B241,6),4))),VALUE(LEFT(RIGHT(Tides!B241,6),4)),"")</f>
        <v>4.4000000000000004</v>
      </c>
      <c r="D241" s="9">
        <f>IF(ISNUMBER(TIMEVALUE(LEFT(Tides!C241,5))),TIMEVALUE(LEFT(Tides!C241,5)),"")</f>
        <v>0.37708333333333338</v>
      </c>
      <c r="E241" s="10">
        <f>COUNTIF(Tides!C241, "*PM*")</f>
        <v>0</v>
      </c>
      <c r="F241" s="59">
        <f t="shared" si="121"/>
        <v>0.37708333333333338</v>
      </c>
      <c r="G241" s="51">
        <f>IF(ISNUMBER(VALUE(LEFT(RIGHT(Tides!C241,6),4))),VALUE(LEFT(RIGHT(Tides!C241,6),4)),"")</f>
        <v>0.5</v>
      </c>
      <c r="H241" s="9">
        <f>IF(ISNUMBER(TIMEVALUE(LEFT(Tides!D241,5))),TIMEVALUE(LEFT(Tides!D241,5)),"")</f>
        <v>0.14375000000000002</v>
      </c>
      <c r="I241" s="10">
        <f>IF(ISNUMBER(VALUE(LEFT(RIGHT(Tides!D241,6),4))),VALUE(LEFT(RIGHT(Tides!D241,6),4)),"")</f>
        <v>4.2</v>
      </c>
      <c r="J241" s="9">
        <f>IF(ISNUMBER(TIMEVALUE(LEFT(Tides!E241,5))),TIMEVALUE(LEFT(Tides!E241,5)),"")</f>
        <v>0.3840277777777778</v>
      </c>
      <c r="K241" s="10">
        <f>COUNTIF(Tides!E241, "*PM*")</f>
        <v>1</v>
      </c>
      <c r="L241" s="59">
        <f t="shared" si="122"/>
        <v>0.88402777777777786</v>
      </c>
      <c r="M241" s="51">
        <f>IF(ISNUMBER(VALUE(LEFT(RIGHT(Tides!E241,6),4))),VALUE(LEFT(RIGHT(Tides!E241,6),4)),"")</f>
        <v>0.9</v>
      </c>
      <c r="N241" s="9" t="str">
        <f>IF(ISNUMBER(TIMEVALUE(LEFT(Tides!F241,5))),TIMEVALUE(LEFT(Tides!F241,5)),"")</f>
        <v/>
      </c>
      <c r="O241" s="9"/>
      <c r="P241" s="10" t="str">
        <f>IF(ISNUMBER(VALUE(LEFT(RIGHT(Tides!F241,6),4))),VALUE(LEFT(RIGHT(Tides!F241,6),4)),"")</f>
        <v/>
      </c>
      <c r="R241" s="36" t="str">
        <f t="shared" si="123"/>
        <v>Thu 4</v>
      </c>
      <c r="S241" s="22" t="str">
        <f t="shared" si="124"/>
        <v>2.0 hours</v>
      </c>
      <c r="T241" s="22">
        <f t="shared" si="126"/>
        <v>8.3333333333333301E-2</v>
      </c>
      <c r="U241" s="22" t="str">
        <f t="shared" si="125"/>
        <v>1.5 hour</v>
      </c>
      <c r="V241" s="22">
        <f t="shared" si="127"/>
        <v>6.25E-2</v>
      </c>
      <c r="W241" s="22" t="str">
        <f>IF(ISTEXT(Tides!B241),Tides!B241,"")</f>
        <v>2:54 AM / 4.4 m</v>
      </c>
      <c r="X241" s="22" t="str">
        <f>IF(ISTEXT(Tides!C241),Tides!C241,"")</f>
        <v>9:03 AM / 0.5 m</v>
      </c>
      <c r="Y241" s="22" t="str">
        <f>IF(ISTEXT(Tides!D241),Tides!D241,"")</f>
        <v>3:27 PM / 4.2 m</v>
      </c>
      <c r="Z241" s="22" t="str">
        <f>IF(ISTEXT(Tides!E241),Tides!E241,"")</f>
        <v>9:13 PM / 0.9 m</v>
      </c>
      <c r="AA241" s="22" t="str">
        <f>IF(ISTEXT(Tides!F241),Tides!F241,"")</f>
        <v/>
      </c>
      <c r="AB241" s="60">
        <f t="shared" si="128"/>
        <v>0.29375000000000007</v>
      </c>
      <c r="AC241" s="61">
        <f t="shared" si="129"/>
        <v>0.4604166666666667</v>
      </c>
      <c r="AD241" s="60">
        <f t="shared" si="130"/>
        <v>0.82152777777777786</v>
      </c>
      <c r="AE241" s="64">
        <f t="shared" si="131"/>
        <v>0.94652777777777786</v>
      </c>
      <c r="AF241" s="37">
        <f>Tides!H241</f>
        <v>0.21736111111111112</v>
      </c>
      <c r="AG241" s="37">
        <f>Tides!I241</f>
        <v>0.8847222222222223</v>
      </c>
    </row>
    <row r="242" spans="1:33" ht="19.95" customHeight="1" x14ac:dyDescent="0.25">
      <c r="A242" s="8" t="str">
        <f>Tides!A242</f>
        <v>Fri 5</v>
      </c>
      <c r="B242" s="9">
        <f>IF(ISNUMBER(TIMEVALUE(LEFT(Tides!B242,5))),TIMEVALUE(LEFT(Tides!B242,5)),"")</f>
        <v>0.14791666666666667</v>
      </c>
      <c r="C242" s="10">
        <f>IF(ISNUMBER(VALUE(LEFT(RIGHT(Tides!B242,6),4))),VALUE(LEFT(RIGHT(Tides!B242,6),4)),"")</f>
        <v>4.4000000000000004</v>
      </c>
      <c r="D242" s="9">
        <f>IF(ISNUMBER(TIMEVALUE(LEFT(Tides!C242,5))),TIMEVALUE(LEFT(Tides!C242,5)),"")</f>
        <v>0.40347222222222223</v>
      </c>
      <c r="E242" s="10">
        <f>COUNTIF(Tides!C242, "*PM*")</f>
        <v>0</v>
      </c>
      <c r="F242" s="59">
        <f t="shared" si="121"/>
        <v>0.40347222222222223</v>
      </c>
      <c r="G242" s="51">
        <f>IF(ISNUMBER(VALUE(LEFT(RIGHT(Tides!C242,6),4))),VALUE(LEFT(RIGHT(Tides!C242,6),4)),"")</f>
        <v>0.6</v>
      </c>
      <c r="H242" s="9">
        <f>IF(ISNUMBER(TIMEVALUE(LEFT(Tides!D242,5))),TIMEVALUE(LEFT(Tides!D242,5)),"")</f>
        <v>0.17013888888888887</v>
      </c>
      <c r="I242" s="10">
        <f>IF(ISNUMBER(VALUE(LEFT(RIGHT(Tides!D242,6),4))),VALUE(LEFT(RIGHT(Tides!D242,6),4)),"")</f>
        <v>4.0999999999999996</v>
      </c>
      <c r="J242" s="9">
        <f>IF(ISNUMBER(TIMEVALUE(LEFT(Tides!E242,5))),TIMEVALUE(LEFT(Tides!E242,5)),"")</f>
        <v>0.41041666666666665</v>
      </c>
      <c r="K242" s="10">
        <f>COUNTIF(Tides!E242, "*PM*")</f>
        <v>1</v>
      </c>
      <c r="L242" s="59">
        <f t="shared" si="122"/>
        <v>0.91041666666666665</v>
      </c>
      <c r="M242" s="51">
        <f>IF(ISNUMBER(VALUE(LEFT(RIGHT(Tides!E242,6),4))),VALUE(LEFT(RIGHT(Tides!E242,6),4)),"")</f>
        <v>1</v>
      </c>
      <c r="N242" s="9" t="str">
        <f>IF(ISNUMBER(TIMEVALUE(LEFT(Tides!F242,5))),TIMEVALUE(LEFT(Tides!F242,5)),"")</f>
        <v/>
      </c>
      <c r="O242" s="9"/>
      <c r="P242" s="10" t="str">
        <f>IF(ISNUMBER(VALUE(LEFT(RIGHT(Tides!F242,6),4))),VALUE(LEFT(RIGHT(Tides!F242,6),4)),"")</f>
        <v/>
      </c>
      <c r="R242" s="36" t="str">
        <f t="shared" si="123"/>
        <v>Fri 5</v>
      </c>
      <c r="S242" s="22" t="str">
        <f t="shared" si="124"/>
        <v>1.5 hour</v>
      </c>
      <c r="T242" s="22">
        <f t="shared" si="126"/>
        <v>6.25E-2</v>
      </c>
      <c r="U242" s="22" t="str">
        <f t="shared" si="125"/>
        <v>1.5 hour</v>
      </c>
      <c r="V242" s="22">
        <f t="shared" si="127"/>
        <v>6.25E-2</v>
      </c>
      <c r="W242" s="22" t="str">
        <f>IF(ISTEXT(Tides!B242),Tides!B242,"")</f>
        <v>3:33 AM / 4.4 m</v>
      </c>
      <c r="X242" s="22" t="str">
        <f>IF(ISTEXT(Tides!C242),Tides!C242,"")</f>
        <v>9:41 AM / 0.6 m</v>
      </c>
      <c r="Y242" s="22" t="str">
        <f>IF(ISTEXT(Tides!D242),Tides!D242,"")</f>
        <v>4:05 PM / 4.1 m</v>
      </c>
      <c r="Z242" s="22" t="str">
        <f>IF(ISTEXT(Tides!E242),Tides!E242,"")</f>
        <v>9:51 PM / 1.0 m</v>
      </c>
      <c r="AA242" s="22" t="str">
        <f>IF(ISTEXT(Tides!F242),Tides!F242,"")</f>
        <v/>
      </c>
      <c r="AB242" s="60">
        <f t="shared" si="128"/>
        <v>0.34097222222222223</v>
      </c>
      <c r="AC242" s="61">
        <f t="shared" si="129"/>
        <v>0.46597222222222223</v>
      </c>
      <c r="AD242" s="60">
        <f t="shared" si="130"/>
        <v>0.84791666666666665</v>
      </c>
      <c r="AE242" s="64">
        <f t="shared" si="131"/>
        <v>0.97291666666666665</v>
      </c>
      <c r="AF242" s="37">
        <f>Tides!H242</f>
        <v>0.21875</v>
      </c>
      <c r="AG242" s="37">
        <f>Tides!I242</f>
        <v>0.88263888888888886</v>
      </c>
    </row>
    <row r="243" spans="1:33" ht="19.95" customHeight="1" x14ac:dyDescent="0.25">
      <c r="A243" s="8" t="str">
        <f>Tides!A243</f>
        <v>Sat 6</v>
      </c>
      <c r="B243" s="9">
        <f>IF(ISNUMBER(TIMEVALUE(LEFT(Tides!B243,5))),TIMEVALUE(LEFT(Tides!B243,5)),"")</f>
        <v>0.17361111111111113</v>
      </c>
      <c r="C243" s="10">
        <f>IF(ISNUMBER(VALUE(LEFT(RIGHT(Tides!B243,6),4))),VALUE(LEFT(RIGHT(Tides!B243,6),4)),"")</f>
        <v>4.3</v>
      </c>
      <c r="D243" s="9">
        <f>IF(ISNUMBER(TIMEVALUE(LEFT(Tides!C243,5))),TIMEVALUE(LEFT(Tides!C243,5)),"")</f>
        <v>0.42986111111111108</v>
      </c>
      <c r="E243" s="10">
        <f>COUNTIF(Tides!C243, "*PM*")</f>
        <v>0</v>
      </c>
      <c r="F243" s="59">
        <f t="shared" si="121"/>
        <v>0.42986111111111108</v>
      </c>
      <c r="G243" s="51">
        <f>IF(ISNUMBER(VALUE(LEFT(RIGHT(Tides!C243,6),4))),VALUE(LEFT(RIGHT(Tides!C243,6),4)),"")</f>
        <v>0.7</v>
      </c>
      <c r="H243" s="9">
        <f>IF(ISNUMBER(TIMEVALUE(LEFT(Tides!D243,5))),TIMEVALUE(LEFT(Tides!D243,5)),"")</f>
        <v>0.19583333333333333</v>
      </c>
      <c r="I243" s="10">
        <f>IF(ISNUMBER(VALUE(LEFT(RIGHT(Tides!D243,6),4))),VALUE(LEFT(RIGHT(Tides!D243,6),4)),"")</f>
        <v>4</v>
      </c>
      <c r="J243" s="9">
        <f>IF(ISNUMBER(TIMEVALUE(LEFT(Tides!E243,5))),TIMEVALUE(LEFT(Tides!E243,5)),"")</f>
        <v>0.43541666666666662</v>
      </c>
      <c r="K243" s="10">
        <f>COUNTIF(Tides!E243, "*PM*")</f>
        <v>1</v>
      </c>
      <c r="L243" s="59">
        <f t="shared" si="122"/>
        <v>0.93541666666666656</v>
      </c>
      <c r="M243" s="51">
        <f>IF(ISNUMBER(VALUE(LEFT(RIGHT(Tides!E243,6),4))),VALUE(LEFT(RIGHT(Tides!E243,6),4)),"")</f>
        <v>1.1000000000000001</v>
      </c>
      <c r="N243" s="9" t="str">
        <f>IF(ISNUMBER(TIMEVALUE(LEFT(Tides!F243,5))),TIMEVALUE(LEFT(Tides!F243,5)),"")</f>
        <v/>
      </c>
      <c r="O243" s="9"/>
      <c r="P243" s="10" t="str">
        <f>IF(ISNUMBER(VALUE(LEFT(RIGHT(Tides!F243,6),4))),VALUE(LEFT(RIGHT(Tides!F243,6),4)),"")</f>
        <v/>
      </c>
      <c r="R243" s="36" t="str">
        <f t="shared" si="123"/>
        <v>Sat 6</v>
      </c>
      <c r="S243" s="22" t="str">
        <f t="shared" si="124"/>
        <v>1.5 hour</v>
      </c>
      <c r="T243" s="22">
        <f t="shared" si="126"/>
        <v>6.25E-2</v>
      </c>
      <c r="U243" s="22" t="str">
        <f t="shared" si="125"/>
        <v>1.5 hour</v>
      </c>
      <c r="V243" s="22">
        <f t="shared" si="127"/>
        <v>6.25E-2</v>
      </c>
      <c r="W243" s="22" t="str">
        <f>IF(ISTEXT(Tides!B243),Tides!B243,"")</f>
        <v>4:10 AM / 4.3 m</v>
      </c>
      <c r="X243" s="22" t="str">
        <f>IF(ISTEXT(Tides!C243),Tides!C243,"")</f>
        <v>10:19 AM / 0.7 m</v>
      </c>
      <c r="Y243" s="22" t="str">
        <f>IF(ISTEXT(Tides!D243),Tides!D243,"")</f>
        <v>4:42 PM / 4.0 m</v>
      </c>
      <c r="Z243" s="22" t="str">
        <f>IF(ISTEXT(Tides!E243),Tides!E243,"")</f>
        <v>10:27 PM / 1.1 m</v>
      </c>
      <c r="AA243" s="22" t="str">
        <f>IF(ISTEXT(Tides!F243),Tides!F243,"")</f>
        <v/>
      </c>
      <c r="AB243" s="60">
        <f t="shared" si="128"/>
        <v>0.36736111111111108</v>
      </c>
      <c r="AC243" s="61">
        <f t="shared" si="129"/>
        <v>0.49236111111111108</v>
      </c>
      <c r="AD243" s="60">
        <f t="shared" si="130"/>
        <v>0.87291666666666656</v>
      </c>
      <c r="AE243" s="64">
        <f t="shared" si="131"/>
        <v>0.99791666666666656</v>
      </c>
      <c r="AF243" s="37">
        <f>Tides!H243</f>
        <v>0.22013888888888888</v>
      </c>
      <c r="AG243" s="37">
        <f>Tides!I243</f>
        <v>0.88124999999999998</v>
      </c>
    </row>
    <row r="244" spans="1:33" ht="19.95" customHeight="1" x14ac:dyDescent="0.25">
      <c r="A244" s="8" t="str">
        <f>Tides!A244</f>
        <v>Sun 7</v>
      </c>
      <c r="B244" s="9">
        <f>IF(ISNUMBER(TIMEVALUE(LEFT(Tides!B244,5))),TIMEVALUE(LEFT(Tides!B244,5)),"")</f>
        <v>0.19930555555555554</v>
      </c>
      <c r="C244" s="10">
        <f>IF(ISNUMBER(VALUE(LEFT(RIGHT(Tides!B244,6),4))),VALUE(LEFT(RIGHT(Tides!B244,6),4)),"")</f>
        <v>4.2</v>
      </c>
      <c r="D244" s="9">
        <f>IF(ISNUMBER(TIMEVALUE(LEFT(Tides!C244,5))),TIMEVALUE(LEFT(Tides!C244,5)),"")</f>
        <v>0.45555555555555555</v>
      </c>
      <c r="E244" s="10">
        <f>COUNTIF(Tides!C244, "*PM*")</f>
        <v>0</v>
      </c>
      <c r="F244" s="59">
        <f t="shared" si="121"/>
        <v>0.45555555555555555</v>
      </c>
      <c r="G244" s="51">
        <f>IF(ISNUMBER(VALUE(LEFT(RIGHT(Tides!C244,6),4))),VALUE(LEFT(RIGHT(Tides!C244,6),4)),"")</f>
        <v>0.8</v>
      </c>
      <c r="H244" s="9">
        <f>IF(ISNUMBER(TIMEVALUE(LEFT(Tides!D244,5))),TIMEVALUE(LEFT(Tides!D244,5)),"")</f>
        <v>0.22152777777777777</v>
      </c>
      <c r="I244" s="10">
        <f>IF(ISNUMBER(VALUE(LEFT(RIGHT(Tides!D244,6),4))),VALUE(LEFT(RIGHT(Tides!D244,6),4)),"")</f>
        <v>3.8</v>
      </c>
      <c r="J244" s="9">
        <f>IF(ISNUMBER(TIMEVALUE(LEFT(Tides!E244,5))),TIMEVALUE(LEFT(Tides!E244,5)),"")</f>
        <v>0.46111111111111108</v>
      </c>
      <c r="K244" s="10">
        <f>COUNTIF(Tides!E244, "*PM*")</f>
        <v>1</v>
      </c>
      <c r="L244" s="59">
        <f t="shared" si="122"/>
        <v>0.96111111111111103</v>
      </c>
      <c r="M244" s="51">
        <f>IF(ISNUMBER(VALUE(LEFT(RIGHT(Tides!E244,6),4))),VALUE(LEFT(RIGHT(Tides!E244,6),4)),"")</f>
        <v>1.2</v>
      </c>
      <c r="N244" s="9" t="str">
        <f>IF(ISNUMBER(TIMEVALUE(LEFT(Tides!F244,5))),TIMEVALUE(LEFT(Tides!F244,5)),"")</f>
        <v/>
      </c>
      <c r="O244" s="9"/>
      <c r="P244" s="10" t="str">
        <f>IF(ISNUMBER(VALUE(LEFT(RIGHT(Tides!F244,6),4))),VALUE(LEFT(RIGHT(Tides!F244,6),4)),"")</f>
        <v/>
      </c>
      <c r="R244" s="36" t="str">
        <f t="shared" si="123"/>
        <v>Sun 7</v>
      </c>
      <c r="S244" s="22" t="str">
        <f t="shared" si="124"/>
        <v>1.5 hour</v>
      </c>
      <c r="T244" s="22">
        <f t="shared" si="126"/>
        <v>6.25E-2</v>
      </c>
      <c r="U244" s="22" t="str">
        <f t="shared" si="125"/>
        <v>1.5 hour</v>
      </c>
      <c r="V244" s="22">
        <f t="shared" si="127"/>
        <v>6.25E-2</v>
      </c>
      <c r="W244" s="22" t="str">
        <f>IF(ISTEXT(Tides!B244),Tides!B244,"")</f>
        <v>4:47 AM / 4.2 m</v>
      </c>
      <c r="X244" s="22" t="str">
        <f>IF(ISTEXT(Tides!C244),Tides!C244,"")</f>
        <v>10:56 AM / 0.8 m</v>
      </c>
      <c r="Y244" s="22" t="str">
        <f>IF(ISTEXT(Tides!D244),Tides!D244,"")</f>
        <v>5:19 PM / 3.8 m</v>
      </c>
      <c r="Z244" s="22" t="str">
        <f>IF(ISTEXT(Tides!E244),Tides!E244,"")</f>
        <v>11:04 PM / 1.2 m</v>
      </c>
      <c r="AA244" s="22" t="str">
        <f>IF(ISTEXT(Tides!F244),Tides!F244,"")</f>
        <v/>
      </c>
      <c r="AB244" s="60">
        <f t="shared" si="128"/>
        <v>0.39305555555555555</v>
      </c>
      <c r="AC244" s="61">
        <f t="shared" si="129"/>
        <v>0.51805555555555549</v>
      </c>
      <c r="AD244" s="60">
        <f t="shared" si="130"/>
        <v>0.89861111111111103</v>
      </c>
      <c r="AE244" s="64">
        <f t="shared" si="131"/>
        <v>1.023611111111111</v>
      </c>
      <c r="AF244" s="37">
        <f>Tides!H244</f>
        <v>0.22152777777777777</v>
      </c>
      <c r="AG244" s="37">
        <f>Tides!I244</f>
        <v>0.87986111111111109</v>
      </c>
    </row>
    <row r="245" spans="1:33" ht="19.95" customHeight="1" x14ac:dyDescent="0.25">
      <c r="A245" s="8" t="str">
        <f>Tides!A245</f>
        <v>Mon 8</v>
      </c>
      <c r="B245" s="9">
        <f>IF(ISNUMBER(TIMEVALUE(LEFT(Tides!B245,5))),TIMEVALUE(LEFT(Tides!B245,5)),"")</f>
        <v>0.22569444444444445</v>
      </c>
      <c r="C245" s="10">
        <f>IF(ISNUMBER(VALUE(LEFT(RIGHT(Tides!B245,6),4))),VALUE(LEFT(RIGHT(Tides!B245,6),4)),"")</f>
        <v>4</v>
      </c>
      <c r="D245" s="9">
        <f>IF(ISNUMBER(TIMEVALUE(LEFT(Tides!C245,5))),TIMEVALUE(LEFT(Tides!C245,5)),"")</f>
        <v>0.48194444444444445</v>
      </c>
      <c r="E245" s="10">
        <f>COUNTIF(Tides!C245, "*PM*")</f>
        <v>0</v>
      </c>
      <c r="F245" s="59">
        <f t="shared" si="121"/>
        <v>0.48194444444444445</v>
      </c>
      <c r="G245" s="51">
        <f>IF(ISNUMBER(VALUE(LEFT(RIGHT(Tides!C245,6),4))),VALUE(LEFT(RIGHT(Tides!C245,6),4)),"")</f>
        <v>1.1000000000000001</v>
      </c>
      <c r="H245" s="9">
        <f>IF(ISNUMBER(TIMEVALUE(LEFT(Tides!D245,5))),TIMEVALUE(LEFT(Tides!D245,5)),"")</f>
        <v>0.24791666666666667</v>
      </c>
      <c r="I245" s="10">
        <f>IF(ISNUMBER(VALUE(LEFT(RIGHT(Tides!D245,6),4))),VALUE(LEFT(RIGHT(Tides!D245,6),4)),"")</f>
        <v>3.7</v>
      </c>
      <c r="J245" s="9">
        <f>IF(ISNUMBER(TIMEVALUE(LEFT(Tides!E245,5))),TIMEVALUE(LEFT(Tides!E245,5)),"")</f>
        <v>0.48749999999999999</v>
      </c>
      <c r="K245" s="10">
        <f>COUNTIF(Tides!E245, "*PM*")</f>
        <v>1</v>
      </c>
      <c r="L245" s="59">
        <f t="shared" si="122"/>
        <v>0.98750000000000004</v>
      </c>
      <c r="M245" s="51">
        <f>IF(ISNUMBER(VALUE(LEFT(RIGHT(Tides!E245,6),4))),VALUE(LEFT(RIGHT(Tides!E245,6),4)),"")</f>
        <v>1.4</v>
      </c>
      <c r="N245" s="9" t="str">
        <f>IF(ISNUMBER(TIMEVALUE(LEFT(Tides!F245,5))),TIMEVALUE(LEFT(Tides!F245,5)),"")</f>
        <v/>
      </c>
      <c r="O245" s="9"/>
      <c r="P245" s="10" t="str">
        <f>IF(ISNUMBER(VALUE(LEFT(RIGHT(Tides!F245,6),4))),VALUE(LEFT(RIGHT(Tides!F245,6),4)),"")</f>
        <v/>
      </c>
      <c r="R245" s="36" t="str">
        <f t="shared" si="123"/>
        <v>Mon 8</v>
      </c>
      <c r="S245" s="22" t="str">
        <f t="shared" si="124"/>
        <v>1.5 hour</v>
      </c>
      <c r="T245" s="22">
        <f t="shared" si="126"/>
        <v>6.25E-2</v>
      </c>
      <c r="U245" s="22" t="str">
        <f t="shared" si="125"/>
        <v>No Restriction</v>
      </c>
      <c r="V245" s="22">
        <f t="shared" si="127"/>
        <v>0</v>
      </c>
      <c r="W245" s="22" t="str">
        <f>IF(ISTEXT(Tides!B245),Tides!B245,"")</f>
        <v>5:25 AM / 4.0 m</v>
      </c>
      <c r="X245" s="22" t="str">
        <f>IF(ISTEXT(Tides!C245),Tides!C245,"")</f>
        <v>11:34 AM / 1.1 m</v>
      </c>
      <c r="Y245" s="22" t="str">
        <f>IF(ISTEXT(Tides!D245),Tides!D245,"")</f>
        <v>5:57 PM / 3.7 m</v>
      </c>
      <c r="Z245" s="22" t="str">
        <f>IF(ISTEXT(Tides!E245),Tides!E245,"")</f>
        <v>11:42 PM / 1.4 m</v>
      </c>
      <c r="AA245" s="22" t="str">
        <f>IF(ISTEXT(Tides!F245),Tides!F245,"")</f>
        <v/>
      </c>
      <c r="AB245" s="60">
        <f t="shared" si="128"/>
        <v>0.41944444444444445</v>
      </c>
      <c r="AC245" s="61">
        <f t="shared" si="129"/>
        <v>0.54444444444444451</v>
      </c>
      <c r="AD245" s="60" t="str">
        <f t="shared" si="130"/>
        <v/>
      </c>
      <c r="AE245" s="64" t="str">
        <f t="shared" si="131"/>
        <v/>
      </c>
      <c r="AF245" s="37">
        <f>Tides!H245</f>
        <v>0.22291666666666665</v>
      </c>
      <c r="AG245" s="37">
        <f>Tides!I245</f>
        <v>0.87847222222222221</v>
      </c>
    </row>
    <row r="246" spans="1:33" ht="19.95" customHeight="1" x14ac:dyDescent="0.25">
      <c r="A246" s="8" t="str">
        <f>Tides!A246</f>
        <v>Tue 9</v>
      </c>
      <c r="B246" s="9">
        <f>IF(ISNUMBER(TIMEVALUE(LEFT(Tides!B246,5))),TIMEVALUE(LEFT(Tides!B246,5)),"")</f>
        <v>0.25347222222222221</v>
      </c>
      <c r="C246" s="10">
        <f>IF(ISNUMBER(VALUE(LEFT(RIGHT(Tides!B246,6),4))),VALUE(LEFT(RIGHT(Tides!B246,6),4)),"")</f>
        <v>3.8</v>
      </c>
      <c r="D246" s="9">
        <f>IF(ISNUMBER(TIMEVALUE(LEFT(Tides!C246,5))),TIMEVALUE(LEFT(Tides!C246,5)),"")</f>
        <v>0.50972222222222219</v>
      </c>
      <c r="E246" s="10">
        <f>COUNTIF(Tides!C246, "*PM*")</f>
        <v>1</v>
      </c>
      <c r="F246" s="59">
        <f t="shared" si="121"/>
        <v>1.0097222222222222</v>
      </c>
      <c r="G246" s="51">
        <f>IF(ISNUMBER(VALUE(LEFT(RIGHT(Tides!C246,6),4))),VALUE(LEFT(RIGHT(Tides!C246,6),4)),"")</f>
        <v>1.3</v>
      </c>
      <c r="H246" s="9">
        <f>IF(ISNUMBER(TIMEVALUE(LEFT(Tides!D246,5))),TIMEVALUE(LEFT(Tides!D246,5)),"")</f>
        <v>0.27708333333333335</v>
      </c>
      <c r="I246" s="10">
        <f>IF(ISNUMBER(VALUE(LEFT(RIGHT(Tides!D246,6),4))),VALUE(LEFT(RIGHT(Tides!D246,6),4)),"")</f>
        <v>3.5</v>
      </c>
      <c r="J246" s="9" t="str">
        <f>IF(ISNUMBER(TIMEVALUE(LEFT(Tides!E246,5))),TIMEVALUE(LEFT(Tides!E246,5)),"")</f>
        <v/>
      </c>
      <c r="K246" s="10">
        <f>COUNTIF(Tides!E246, "*PM*")</f>
        <v>0</v>
      </c>
      <c r="L246" s="59" t="str">
        <f>IF(K246&gt;0,J246+0.5, J246)</f>
        <v/>
      </c>
      <c r="M246" s="51" t="str">
        <f>IF(ISNUMBER(VALUE(LEFT(RIGHT(Tides!E246,6),4))),VALUE(LEFT(RIGHT(Tides!E246,6),4)),"")</f>
        <v/>
      </c>
      <c r="N246" s="9" t="str">
        <f>IF(ISNUMBER(TIMEVALUE(LEFT(Tides!F246,5))),TIMEVALUE(LEFT(Tides!F246,5)),"")</f>
        <v/>
      </c>
      <c r="O246" s="9"/>
      <c r="P246" s="10" t="str">
        <f>IF(ISNUMBER(VALUE(LEFT(RIGHT(Tides!F246,6),4))),VALUE(LEFT(RIGHT(Tides!F246,6),4)),"")</f>
        <v/>
      </c>
      <c r="R246" s="36" t="str">
        <f t="shared" si="123"/>
        <v>Tue 9</v>
      </c>
      <c r="S246" s="22" t="str">
        <f t="shared" si="124"/>
        <v>1.0 hour</v>
      </c>
      <c r="T246" s="22">
        <f t="shared" si="126"/>
        <v>4.1666666666666699E-2</v>
      </c>
      <c r="U246" s="22" t="str">
        <f t="shared" si="125"/>
        <v>No Restriction</v>
      </c>
      <c r="V246" s="22">
        <f t="shared" si="127"/>
        <v>0</v>
      </c>
      <c r="W246" s="22" t="str">
        <f>IF(ISTEXT(Tides!B246),Tides!B246,"")</f>
        <v>6:05 AM / 3.8 m</v>
      </c>
      <c r="X246" s="22" t="str">
        <f>IF(ISTEXT(Tides!C246),Tides!C246,"")</f>
        <v>12:14 PM / 1.3 m</v>
      </c>
      <c r="Y246" s="22" t="str">
        <f>IF(ISTEXT(Tides!D246),Tides!D246,"")</f>
        <v>6:39 PM / 3.5 m</v>
      </c>
      <c r="Z246" s="22" t="str">
        <f>IF(ISTEXT(Tides!E246),Tides!E246,"")</f>
        <v/>
      </c>
      <c r="AA246" s="22" t="str">
        <f>IF(ISTEXT(Tides!F246),Tides!F246,"")</f>
        <v/>
      </c>
      <c r="AB246" s="60">
        <f t="shared" si="128"/>
        <v>0.96805555555555545</v>
      </c>
      <c r="AC246" s="61">
        <f t="shared" si="129"/>
        <v>1.0513888888888889</v>
      </c>
      <c r="AD246" s="60" t="str">
        <f t="shared" si="130"/>
        <v/>
      </c>
      <c r="AE246" s="64" t="str">
        <f t="shared" si="131"/>
        <v/>
      </c>
      <c r="AF246" s="37">
        <f>Tides!H246</f>
        <v>0.22430555555555556</v>
      </c>
      <c r="AG246" s="37">
        <f>Tides!I246</f>
        <v>0.87638888888888899</v>
      </c>
    </row>
    <row r="247" spans="1:33" ht="19.95" customHeight="1" x14ac:dyDescent="0.25">
      <c r="A247" s="8" t="str">
        <f>Tides!A247</f>
        <v>Wed 10</v>
      </c>
      <c r="B247" s="9" t="str">
        <f>IF(ISNUMBER(TIMEVALUE(LEFT(Tides!B247,5))),TIMEVALUE(LEFT(Tides!B247,5)),"")</f>
        <v/>
      </c>
      <c r="C247" s="10" t="str">
        <f>IF(ISNUMBER(VALUE(LEFT(RIGHT(Tides!B247,6),4))),VALUE(LEFT(RIGHT(Tides!B247,6),4)),"")</f>
        <v/>
      </c>
      <c r="D247" s="9">
        <f>IF(ISNUMBER(TIMEVALUE(LEFT(Tides!C247,5))),TIMEVALUE(LEFT(Tides!C247,5)),"")</f>
        <v>0.51736111111111105</v>
      </c>
      <c r="E247" s="10">
        <f>COUNTIF(Tides!C247, "*PM*")</f>
        <v>0</v>
      </c>
      <c r="F247" s="59">
        <f t="shared" si="121"/>
        <v>0.51736111111111105</v>
      </c>
      <c r="G247" s="51">
        <f>IF(ISNUMBER(VALUE(LEFT(RIGHT(Tides!C247,6),4))),VALUE(LEFT(RIGHT(Tides!C247,6),4)),"")</f>
        <v>1.6</v>
      </c>
      <c r="H247" s="9">
        <f>IF(ISNUMBER(TIMEVALUE(LEFT(Tides!D247,5))),TIMEVALUE(LEFT(Tides!D247,5)),"")</f>
        <v>0.28541666666666665</v>
      </c>
      <c r="I247" s="10">
        <f>IF(ISNUMBER(VALUE(LEFT(RIGHT(Tides!D247,6),4))),VALUE(LEFT(RIGHT(Tides!D247,6),4)),"")</f>
        <v>3.6</v>
      </c>
      <c r="J247" s="9">
        <f>IF(ISNUMBER(TIMEVALUE(LEFT(Tides!E247,5))),TIMEVALUE(LEFT(Tides!E247,5)),"")</f>
        <v>4.1666666666666664E-2</v>
      </c>
      <c r="K247" s="10">
        <f>COUNTIF(Tides!E247, "*PM*")</f>
        <v>1</v>
      </c>
      <c r="L247" s="59">
        <f t="shared" ref="L247:L268" si="132">IF(K247&gt;0,J247+0.5, J247)</f>
        <v>0.54166666666666663</v>
      </c>
      <c r="M247" s="51">
        <f>IF(ISNUMBER(VALUE(LEFT(RIGHT(Tides!E247,6),4))),VALUE(LEFT(RIGHT(Tides!E247,6),4)),"")</f>
        <v>1.5</v>
      </c>
      <c r="N247" s="9">
        <f>IF(ISNUMBER(TIMEVALUE(LEFT(Tides!F247,5))),TIMEVALUE(LEFT(Tides!F247,5)),"")</f>
        <v>0.31111111111111112</v>
      </c>
      <c r="O247" s="9"/>
      <c r="P247" s="10">
        <f>IF(ISNUMBER(VALUE(LEFT(RIGHT(Tides!F247,6),4))),VALUE(LEFT(RIGHT(Tides!F247,6),4)),"")</f>
        <v>3.4</v>
      </c>
      <c r="R247" s="36" t="str">
        <f t="shared" si="123"/>
        <v>Wed 10</v>
      </c>
      <c r="S247" s="22" t="str">
        <f t="shared" si="124"/>
        <v>No Restriction</v>
      </c>
      <c r="T247" s="22">
        <f t="shared" si="126"/>
        <v>0</v>
      </c>
      <c r="U247" s="22" t="str">
        <f t="shared" si="125"/>
        <v>No Restriction</v>
      </c>
      <c r="V247" s="22">
        <f t="shared" si="127"/>
        <v>0</v>
      </c>
      <c r="W247" s="22" t="str">
        <f>IF(ISTEXT(Tides!B247),Tides!B247,"")</f>
        <v/>
      </c>
      <c r="X247" s="22" t="str">
        <f>IF(ISTEXT(Tides!C247),Tides!C247,"")</f>
        <v>12:25 AM / 1.6 m</v>
      </c>
      <c r="Y247" s="22" t="str">
        <f>IF(ISTEXT(Tides!D247),Tides!D247,"")</f>
        <v>6:51 AM / 3.6 m</v>
      </c>
      <c r="Z247" s="22" t="str">
        <f>IF(ISTEXT(Tides!E247),Tides!E247,"")</f>
        <v>1:00 PM / 1.5 m</v>
      </c>
      <c r="AA247" s="22" t="str">
        <f>IF(ISTEXT(Tides!F247),Tides!F247,"")</f>
        <v>7:28 PM / 3.4 m</v>
      </c>
      <c r="AB247" s="60" t="str">
        <f t="shared" si="128"/>
        <v/>
      </c>
      <c r="AC247" s="61" t="str">
        <f t="shared" si="129"/>
        <v/>
      </c>
      <c r="AD247" s="60" t="str">
        <f t="shared" si="130"/>
        <v/>
      </c>
      <c r="AE247" s="64" t="str">
        <f t="shared" si="131"/>
        <v/>
      </c>
      <c r="AF247" s="37">
        <f>Tides!H247</f>
        <v>0.22569444444444445</v>
      </c>
      <c r="AG247" s="37">
        <f>Tides!I247</f>
        <v>0.875</v>
      </c>
    </row>
    <row r="248" spans="1:33" ht="19.95" customHeight="1" x14ac:dyDescent="0.25">
      <c r="A248" s="8" t="str">
        <f>Tides!A248</f>
        <v>Thu 11</v>
      </c>
      <c r="B248" s="9" t="str">
        <f>IF(ISNUMBER(TIMEVALUE(LEFT(Tides!B248,5))),TIMEVALUE(LEFT(Tides!B248,5)),"")</f>
        <v/>
      </c>
      <c r="C248" s="10" t="str">
        <f>IF(ISNUMBER(VALUE(LEFT(RIGHT(Tides!B248,6),4))),VALUE(LEFT(RIGHT(Tides!B248,6),4)),"")</f>
        <v/>
      </c>
      <c r="D248" s="9">
        <f>IF(ISNUMBER(TIMEVALUE(LEFT(Tides!C248,5))),TIMEVALUE(LEFT(Tides!C248,5)),"")</f>
        <v>5.347222222222222E-2</v>
      </c>
      <c r="E248" s="10">
        <f>COUNTIF(Tides!C248, "*PM*")</f>
        <v>0</v>
      </c>
      <c r="F248" s="59">
        <f t="shared" si="121"/>
        <v>5.347222222222222E-2</v>
      </c>
      <c r="G248" s="51">
        <f>IF(ISNUMBER(VALUE(LEFT(RIGHT(Tides!C248,6),4))),VALUE(LEFT(RIGHT(Tides!C248,6),4)),"")</f>
        <v>1.7</v>
      </c>
      <c r="H248" s="9">
        <f>IF(ISNUMBER(TIMEVALUE(LEFT(Tides!D248,5))),TIMEVALUE(LEFT(Tides!D248,5)),"")</f>
        <v>0.32361111111111113</v>
      </c>
      <c r="I248" s="10">
        <f>IF(ISNUMBER(VALUE(LEFT(RIGHT(Tides!D248,6),4))),VALUE(LEFT(RIGHT(Tides!D248,6),4)),"")</f>
        <v>3.4</v>
      </c>
      <c r="J248" s="9">
        <f>IF(ISNUMBER(TIMEVALUE(LEFT(Tides!E248,5))),TIMEVALUE(LEFT(Tides!E248,5)),"")</f>
        <v>8.1250000000000003E-2</v>
      </c>
      <c r="K248" s="10">
        <f>COUNTIF(Tides!E248, "*PM*")</f>
        <v>1</v>
      </c>
      <c r="L248" s="59">
        <f t="shared" si="132"/>
        <v>0.58125000000000004</v>
      </c>
      <c r="M248" s="51">
        <f>IF(ISNUMBER(VALUE(LEFT(RIGHT(Tides!E248,6),4))),VALUE(LEFT(RIGHT(Tides!E248,6),4)),"")</f>
        <v>1.7</v>
      </c>
      <c r="N248" s="9">
        <f>IF(ISNUMBER(TIMEVALUE(LEFT(Tides!F248,5))),TIMEVALUE(LEFT(Tides!F248,5)),"")</f>
        <v>0.3520833333333333</v>
      </c>
      <c r="O248" s="9"/>
      <c r="P248" s="10">
        <f>IF(ISNUMBER(VALUE(LEFT(RIGHT(Tides!F248,6),4))),VALUE(LEFT(RIGHT(Tides!F248,6),4)),"")</f>
        <v>3.3</v>
      </c>
      <c r="R248" s="36" t="str">
        <f t="shared" si="123"/>
        <v>Thu 11</v>
      </c>
      <c r="S248" s="22" t="str">
        <f t="shared" si="124"/>
        <v>No Restriction</v>
      </c>
      <c r="T248" s="22">
        <f t="shared" si="126"/>
        <v>0</v>
      </c>
      <c r="U248" s="22" t="str">
        <f t="shared" si="125"/>
        <v>No Restriction</v>
      </c>
      <c r="V248" s="22">
        <f t="shared" si="127"/>
        <v>0</v>
      </c>
      <c r="W248" s="22" t="str">
        <f>IF(ISTEXT(Tides!B248),Tides!B248,"")</f>
        <v/>
      </c>
      <c r="X248" s="22" t="str">
        <f>IF(ISTEXT(Tides!C248),Tides!C248,"")</f>
        <v>1:17 AM / 1.7 m</v>
      </c>
      <c r="Y248" s="22" t="str">
        <f>IF(ISTEXT(Tides!D248),Tides!D248,"")</f>
        <v>7:46 AM / 3.4 m</v>
      </c>
      <c r="Z248" s="22" t="str">
        <f>IF(ISTEXT(Tides!E248),Tides!E248,"")</f>
        <v>1:57 PM / 1.7 m</v>
      </c>
      <c r="AA248" s="22" t="str">
        <f>IF(ISTEXT(Tides!F248),Tides!F248,"")</f>
        <v>8:27 PM / 3.3 m</v>
      </c>
      <c r="AB248" s="60" t="str">
        <f t="shared" ref="AB248:AB268" si="133">IF($S248="No Restriction","",MAX($F248-VALUE(LEFT($S248,3))/24,0))</f>
        <v/>
      </c>
      <c r="AC248" s="61" t="str">
        <f t="shared" si="129"/>
        <v/>
      </c>
      <c r="AD248" s="60" t="str">
        <f t="shared" si="130"/>
        <v/>
      </c>
      <c r="AE248" s="64" t="str">
        <f t="shared" si="131"/>
        <v/>
      </c>
      <c r="AF248" s="37">
        <f>Tides!H248</f>
        <v>0.22708333333333333</v>
      </c>
      <c r="AG248" s="37">
        <f>Tides!I248</f>
        <v>0.87361111111111101</v>
      </c>
    </row>
    <row r="249" spans="1:33" ht="19.95" customHeight="1" x14ac:dyDescent="0.25">
      <c r="A249" s="8" t="str">
        <f>Tides!A249</f>
        <v>Fri 12</v>
      </c>
      <c r="B249" s="9" t="str">
        <f>IF(ISNUMBER(TIMEVALUE(LEFT(Tides!B249,5))),TIMEVALUE(LEFT(Tides!B249,5)),"")</f>
        <v/>
      </c>
      <c r="C249" s="10" t="str">
        <f>IF(ISNUMBER(VALUE(LEFT(RIGHT(Tides!B249,6),4))),VALUE(LEFT(RIGHT(Tides!B249,6),4)),"")</f>
        <v/>
      </c>
      <c r="D249" s="9">
        <f>IF(ISNUMBER(TIMEVALUE(LEFT(Tides!C249,5))),TIMEVALUE(LEFT(Tides!C249,5)),"")</f>
        <v>0.1013888888888889</v>
      </c>
      <c r="E249" s="10">
        <f>COUNTIF(Tides!C249, "*PM*")</f>
        <v>0</v>
      </c>
      <c r="F249" s="59">
        <f t="shared" si="121"/>
        <v>0.1013888888888889</v>
      </c>
      <c r="G249" s="51">
        <f>IF(ISNUMBER(VALUE(LEFT(RIGHT(Tides!C249,6),4))),VALUE(LEFT(RIGHT(Tides!C249,6),4)),"")</f>
        <v>1.9</v>
      </c>
      <c r="H249" s="9">
        <f>IF(ISNUMBER(TIMEVALUE(LEFT(Tides!D249,5))),TIMEVALUE(LEFT(Tides!D249,5)),"")</f>
        <v>0.36874999999999997</v>
      </c>
      <c r="I249" s="10">
        <f>IF(ISNUMBER(VALUE(LEFT(RIGHT(Tides!D249,6),4))),VALUE(LEFT(RIGHT(Tides!D249,6),4)),"")</f>
        <v>3.3</v>
      </c>
      <c r="J249" s="9">
        <f>IF(ISNUMBER(TIMEVALUE(LEFT(Tides!E249,5))),TIMEVALUE(LEFT(Tides!E249,5)),"")</f>
        <v>0.13194444444444445</v>
      </c>
      <c r="K249" s="10">
        <f>COUNTIF(Tides!E249, "*PM*")</f>
        <v>1</v>
      </c>
      <c r="L249" s="59">
        <f t="shared" si="132"/>
        <v>0.63194444444444442</v>
      </c>
      <c r="M249" s="51">
        <f>IF(ISNUMBER(VALUE(LEFT(RIGHT(Tides!E249,6),4))),VALUE(LEFT(RIGHT(Tides!E249,6),4)),"")</f>
        <v>1.8</v>
      </c>
      <c r="N249" s="9">
        <f>IF(ISNUMBER(TIMEVALUE(LEFT(Tides!F249,5))),TIMEVALUE(LEFT(Tides!F249,5)),"")</f>
        <v>0.39861111111111108</v>
      </c>
      <c r="O249" s="9"/>
      <c r="P249" s="10">
        <f>IF(ISNUMBER(VALUE(LEFT(RIGHT(Tides!F249,6),4))),VALUE(LEFT(RIGHT(Tides!F249,6),4)),"")</f>
        <v>3.3</v>
      </c>
      <c r="R249" s="36" t="str">
        <f t="shared" si="123"/>
        <v>Fri 12</v>
      </c>
      <c r="S249" s="22" t="str">
        <f t="shared" si="124"/>
        <v>No Restriction</v>
      </c>
      <c r="T249" s="22">
        <f t="shared" si="126"/>
        <v>0</v>
      </c>
      <c r="U249" s="22" t="str">
        <f t="shared" si="125"/>
        <v>No Restriction</v>
      </c>
      <c r="V249" s="22">
        <f t="shared" si="127"/>
        <v>0</v>
      </c>
      <c r="W249" s="22" t="str">
        <f>IF(ISTEXT(Tides!B249),Tides!B249,"")</f>
        <v/>
      </c>
      <c r="X249" s="22" t="str">
        <f>IF(ISTEXT(Tides!C249),Tides!C249,"")</f>
        <v>2:26 AM / 1.9 m</v>
      </c>
      <c r="Y249" s="22" t="str">
        <f>IF(ISTEXT(Tides!D249),Tides!D249,"")</f>
        <v>8:51 AM / 3.3 m</v>
      </c>
      <c r="Z249" s="22" t="str">
        <f>IF(ISTEXT(Tides!E249),Tides!E249,"")</f>
        <v>3:10 PM / 1.8 m</v>
      </c>
      <c r="AA249" s="22" t="str">
        <f>IF(ISTEXT(Tides!F249),Tides!F249,"")</f>
        <v>9:34 PM / 3.3 m</v>
      </c>
      <c r="AB249" s="60" t="str">
        <f t="shared" si="133"/>
        <v/>
      </c>
      <c r="AC249" s="61" t="str">
        <f t="shared" si="129"/>
        <v/>
      </c>
      <c r="AD249" s="60" t="str">
        <f t="shared" si="130"/>
        <v/>
      </c>
      <c r="AE249" s="64" t="str">
        <f t="shared" si="131"/>
        <v/>
      </c>
      <c r="AF249" s="37">
        <f>Tides!H249</f>
        <v>0.22847222222222222</v>
      </c>
      <c r="AG249" s="37">
        <f>Tides!I249</f>
        <v>0.87152777777777779</v>
      </c>
    </row>
    <row r="250" spans="1:33" ht="19.95" customHeight="1" x14ac:dyDescent="0.25">
      <c r="A250" s="8" t="str">
        <f>Tides!A250</f>
        <v>Sat 13</v>
      </c>
      <c r="B250" s="9" t="str">
        <f>IF(ISNUMBER(TIMEVALUE(LEFT(Tides!B250,5))),TIMEVALUE(LEFT(Tides!B250,5)),"")</f>
        <v/>
      </c>
      <c r="C250" s="10" t="str">
        <f>IF(ISNUMBER(VALUE(LEFT(RIGHT(Tides!B250,6),4))),VALUE(LEFT(RIGHT(Tides!B250,6),4)),"")</f>
        <v/>
      </c>
      <c r="D250" s="9">
        <f>IF(ISNUMBER(TIMEVALUE(LEFT(Tides!C250,5))),TIMEVALUE(LEFT(Tides!C250,5)),"")</f>
        <v>0.15902777777777777</v>
      </c>
      <c r="E250" s="10">
        <f>COUNTIF(Tides!C250, "*PM*")</f>
        <v>0</v>
      </c>
      <c r="F250" s="59">
        <f t="shared" si="121"/>
        <v>0.15902777777777777</v>
      </c>
      <c r="G250" s="51">
        <f>IF(ISNUMBER(VALUE(LEFT(RIGHT(Tides!C250,6),4))),VALUE(LEFT(RIGHT(Tides!C250,6),4)),"")</f>
        <v>1.9</v>
      </c>
      <c r="H250" s="9">
        <f>IF(ISNUMBER(TIMEVALUE(LEFT(Tides!D250,5))),TIMEVALUE(LEFT(Tides!D250,5)),"")</f>
        <v>0.41875000000000001</v>
      </c>
      <c r="I250" s="10">
        <f>IF(ISNUMBER(VALUE(LEFT(RIGHT(Tides!D250,6),4))),VALUE(LEFT(RIGHT(Tides!D250,6),4)),"")</f>
        <v>3.3</v>
      </c>
      <c r="J250" s="9">
        <f>IF(ISNUMBER(TIMEVALUE(LEFT(Tides!E250,5))),TIMEVALUE(LEFT(Tides!E250,5)),"")</f>
        <v>0.18472222222222223</v>
      </c>
      <c r="K250" s="10">
        <f>COUNTIF(Tides!E250, "*PM*")</f>
        <v>1</v>
      </c>
      <c r="L250" s="59">
        <f t="shared" si="132"/>
        <v>0.68472222222222223</v>
      </c>
      <c r="M250" s="51">
        <f>IF(ISNUMBER(VALUE(LEFT(RIGHT(Tides!E250,6),4))),VALUE(LEFT(RIGHT(Tides!E250,6),4)),"")</f>
        <v>1.7</v>
      </c>
      <c r="N250" s="9">
        <f>IF(ISNUMBER(TIMEVALUE(LEFT(Tides!F250,5))),TIMEVALUE(LEFT(Tides!F250,5)),"")</f>
        <v>0.44513888888888892</v>
      </c>
      <c r="O250" s="9"/>
      <c r="P250" s="10">
        <f>IF(ISNUMBER(VALUE(LEFT(RIGHT(Tides!F250,6),4))),VALUE(LEFT(RIGHT(Tides!F250,6),4)),"")</f>
        <v>3.4</v>
      </c>
      <c r="R250" s="36" t="str">
        <f t="shared" si="123"/>
        <v>Sat 13</v>
      </c>
      <c r="S250" s="22" t="str">
        <f t="shared" si="124"/>
        <v>No Restriction</v>
      </c>
      <c r="T250" s="22">
        <f t="shared" si="126"/>
        <v>0</v>
      </c>
      <c r="U250" s="22" t="str">
        <f t="shared" si="125"/>
        <v>No Restriction</v>
      </c>
      <c r="V250" s="22">
        <f t="shared" si="127"/>
        <v>0</v>
      </c>
      <c r="W250" s="22" t="str">
        <f>IF(ISTEXT(Tides!B250),Tides!B250,"")</f>
        <v/>
      </c>
      <c r="X250" s="22" t="str">
        <f>IF(ISTEXT(Tides!C250),Tides!C250,"")</f>
        <v>3:49 AM / 1.9 m</v>
      </c>
      <c r="Y250" s="22" t="str">
        <f>IF(ISTEXT(Tides!D250),Tides!D250,"")</f>
        <v>10:03 AM / 3.3 m</v>
      </c>
      <c r="Z250" s="22" t="str">
        <f>IF(ISTEXT(Tides!E250),Tides!E250,"")</f>
        <v>4:26 PM / 1.7 m</v>
      </c>
      <c r="AA250" s="22" t="str">
        <f>IF(ISTEXT(Tides!F250),Tides!F250,"")</f>
        <v>10:41 PM / 3.4 m</v>
      </c>
      <c r="AB250" s="60" t="str">
        <f t="shared" si="133"/>
        <v/>
      </c>
      <c r="AC250" s="61" t="str">
        <f t="shared" si="129"/>
        <v/>
      </c>
      <c r="AD250" s="60" t="str">
        <f t="shared" si="130"/>
        <v/>
      </c>
      <c r="AE250" s="64" t="str">
        <f t="shared" si="131"/>
        <v/>
      </c>
      <c r="AF250" s="37">
        <f>Tides!H250</f>
        <v>0.2298611111111111</v>
      </c>
      <c r="AG250" s="37">
        <f>Tides!I250</f>
        <v>0.87013888888888891</v>
      </c>
    </row>
    <row r="251" spans="1:33" ht="19.95" customHeight="1" x14ac:dyDescent="0.25">
      <c r="A251" s="8" t="str">
        <f>Tides!A251</f>
        <v>Sun 14</v>
      </c>
      <c r="B251" s="9" t="str">
        <f>IF(ISNUMBER(TIMEVALUE(LEFT(Tides!B251,5))),TIMEVALUE(LEFT(Tides!B251,5)),"")</f>
        <v/>
      </c>
      <c r="C251" s="10" t="str">
        <f>IF(ISNUMBER(VALUE(LEFT(RIGHT(Tides!B251,6),4))),VALUE(LEFT(RIGHT(Tides!B251,6),4)),"")</f>
        <v/>
      </c>
      <c r="D251" s="9">
        <f>IF(ISNUMBER(TIMEVALUE(LEFT(Tides!C251,5))),TIMEVALUE(LEFT(Tides!C251,5)),"")</f>
        <v>0.20902777777777778</v>
      </c>
      <c r="E251" s="10">
        <f>COUNTIF(Tides!C251, "*PM*")</f>
        <v>0</v>
      </c>
      <c r="F251" s="59">
        <f t="shared" si="121"/>
        <v>0.20902777777777778</v>
      </c>
      <c r="G251" s="51">
        <f>IF(ISNUMBER(VALUE(LEFT(RIGHT(Tides!C251,6),4))),VALUE(LEFT(RIGHT(Tides!C251,6),4)),"")</f>
        <v>1.7</v>
      </c>
      <c r="H251" s="9">
        <f>IF(ISNUMBER(TIMEVALUE(LEFT(Tides!D251,5))),TIMEVALUE(LEFT(Tides!D251,5)),"")</f>
        <v>0.46597222222222223</v>
      </c>
      <c r="I251" s="10">
        <f>IF(ISNUMBER(VALUE(LEFT(RIGHT(Tides!D251,6),4))),VALUE(LEFT(RIGHT(Tides!D251,6),4)),"")</f>
        <v>3.4</v>
      </c>
      <c r="J251" s="9">
        <f>IF(ISNUMBER(TIMEVALUE(LEFT(Tides!E251,5))),TIMEVALUE(LEFT(Tides!E251,5)),"")</f>
        <v>0.22777777777777777</v>
      </c>
      <c r="K251" s="10">
        <f>COUNTIF(Tides!E251, "*PM*")</f>
        <v>1</v>
      </c>
      <c r="L251" s="59">
        <f t="shared" si="132"/>
        <v>0.72777777777777775</v>
      </c>
      <c r="M251" s="51">
        <f>IF(ISNUMBER(VALUE(LEFT(RIGHT(Tides!E251,6),4))),VALUE(LEFT(RIGHT(Tides!E251,6),4)),"")</f>
        <v>1.6</v>
      </c>
      <c r="N251" s="9">
        <f>IF(ISNUMBER(TIMEVALUE(LEFT(Tides!F251,5))),TIMEVALUE(LEFT(Tides!F251,5)),"")</f>
        <v>0.48541666666666666</v>
      </c>
      <c r="O251" s="9"/>
      <c r="P251" s="10">
        <f>IF(ISNUMBER(VALUE(LEFT(RIGHT(Tides!F251,6),4))),VALUE(LEFT(RIGHT(Tides!F251,6),4)),"")</f>
        <v>3.6</v>
      </c>
      <c r="R251" s="36" t="str">
        <f t="shared" si="123"/>
        <v>Sun 14</v>
      </c>
      <c r="S251" s="22" t="str">
        <f t="shared" si="124"/>
        <v>No Restriction</v>
      </c>
      <c r="T251" s="22">
        <f t="shared" si="126"/>
        <v>0</v>
      </c>
      <c r="U251" s="22" t="str">
        <f t="shared" si="125"/>
        <v>No Restriction</v>
      </c>
      <c r="V251" s="22">
        <f t="shared" si="127"/>
        <v>0</v>
      </c>
      <c r="W251" s="22" t="str">
        <f>IF(ISTEXT(Tides!B251),Tides!B251,"")</f>
        <v/>
      </c>
      <c r="X251" s="22" t="str">
        <f>IF(ISTEXT(Tides!C251),Tides!C251,"")</f>
        <v>5:01 AM / 1.7 m</v>
      </c>
      <c r="Y251" s="22" t="str">
        <f>IF(ISTEXT(Tides!D251),Tides!D251,"")</f>
        <v>11:11 AM / 3.4 m</v>
      </c>
      <c r="Z251" s="22" t="str">
        <f>IF(ISTEXT(Tides!E251),Tides!E251,"")</f>
        <v>5:28 PM / 1.6 m</v>
      </c>
      <c r="AA251" s="22" t="str">
        <f>IF(ISTEXT(Tides!F251),Tides!F251,"")</f>
        <v>11:39 PM / 3.6 m</v>
      </c>
      <c r="AB251" s="60" t="str">
        <f t="shared" si="133"/>
        <v/>
      </c>
      <c r="AC251" s="61" t="str">
        <f t="shared" si="129"/>
        <v/>
      </c>
      <c r="AD251" s="60" t="str">
        <f t="shared" si="130"/>
        <v/>
      </c>
      <c r="AE251" s="64" t="str">
        <f t="shared" si="131"/>
        <v/>
      </c>
      <c r="AF251" s="37">
        <f>Tides!H251</f>
        <v>0.23124999999999998</v>
      </c>
      <c r="AG251" s="37">
        <f>Tides!I251</f>
        <v>0.86805555555555547</v>
      </c>
    </row>
    <row r="252" spans="1:33" ht="19.95" customHeight="1" x14ac:dyDescent="0.25">
      <c r="A252" s="8" t="str">
        <f>Tides!A252</f>
        <v>Mon 15</v>
      </c>
      <c r="B252" s="9" t="str">
        <f>IF(ISNUMBER(TIMEVALUE(LEFT(Tides!B252,5))),TIMEVALUE(LEFT(Tides!B252,5)),"")</f>
        <v/>
      </c>
      <c r="C252" s="10" t="str">
        <f>IF(ISNUMBER(VALUE(LEFT(RIGHT(Tides!B252,6),4))),VALUE(LEFT(RIGHT(Tides!B252,6),4)),"")</f>
        <v/>
      </c>
      <c r="D252" s="9">
        <f>IF(ISNUMBER(TIMEVALUE(LEFT(Tides!C252,5))),TIMEVALUE(LEFT(Tides!C252,5)),"")</f>
        <v>0.24791666666666667</v>
      </c>
      <c r="E252" s="10">
        <f>COUNTIF(Tides!C252, "*PM*")</f>
        <v>0</v>
      </c>
      <c r="F252" s="59">
        <f t="shared" si="121"/>
        <v>0.24791666666666667</v>
      </c>
      <c r="G252" s="51">
        <f>IF(ISNUMBER(VALUE(LEFT(RIGHT(Tides!C252,6),4))),VALUE(LEFT(RIGHT(Tides!C252,6),4)),"")</f>
        <v>1.5</v>
      </c>
      <c r="H252" s="9">
        <f>IF(ISNUMBER(TIMEVALUE(LEFT(Tides!D252,5))),TIMEVALUE(LEFT(Tides!D252,5)),"")</f>
        <v>0.50555555555555554</v>
      </c>
      <c r="I252" s="10">
        <f>IF(ISNUMBER(VALUE(LEFT(RIGHT(Tides!D252,6),4))),VALUE(LEFT(RIGHT(Tides!D252,6),4)),"")</f>
        <v>3.6</v>
      </c>
      <c r="J252" s="9">
        <f>IF(ISNUMBER(TIMEVALUE(LEFT(Tides!E252,5))),TIMEVALUE(LEFT(Tides!E252,5)),"")</f>
        <v>0.26180555555555557</v>
      </c>
      <c r="K252" s="10">
        <f>COUNTIF(Tides!E252, "*PM*")</f>
        <v>1</v>
      </c>
      <c r="L252" s="59">
        <f t="shared" si="132"/>
        <v>0.76180555555555562</v>
      </c>
      <c r="M252" s="51">
        <f>IF(ISNUMBER(VALUE(LEFT(RIGHT(Tides!E252,6),4))),VALUE(LEFT(RIGHT(Tides!E252,6),4)),"")</f>
        <v>1.4</v>
      </c>
      <c r="N252" s="9" t="str">
        <f>IF(ISNUMBER(TIMEVALUE(LEFT(Tides!F252,5))),TIMEVALUE(LEFT(Tides!F252,5)),"")</f>
        <v/>
      </c>
      <c r="O252" s="9"/>
      <c r="P252" s="10" t="str">
        <f>IF(ISNUMBER(VALUE(LEFT(RIGHT(Tides!F252,6),4))),VALUE(LEFT(RIGHT(Tides!F252,6),4)),"")</f>
        <v/>
      </c>
      <c r="R252" s="36" t="str">
        <f t="shared" si="123"/>
        <v>Mon 15</v>
      </c>
      <c r="S252" s="22" t="str">
        <f t="shared" si="124"/>
        <v>No Restriction</v>
      </c>
      <c r="T252" s="22">
        <f t="shared" si="126"/>
        <v>0</v>
      </c>
      <c r="U252" s="22" t="str">
        <f t="shared" si="125"/>
        <v>No Restriction</v>
      </c>
      <c r="V252" s="22">
        <f t="shared" si="127"/>
        <v>0</v>
      </c>
      <c r="W252" s="22" t="str">
        <f>IF(ISTEXT(Tides!B252),Tides!B252,"")</f>
        <v/>
      </c>
      <c r="X252" s="22" t="str">
        <f>IF(ISTEXT(Tides!C252),Tides!C252,"")</f>
        <v>5:57 AM / 1.5 m</v>
      </c>
      <c r="Y252" s="22" t="str">
        <f>IF(ISTEXT(Tides!D252),Tides!D252,"")</f>
        <v>12:08 PM / 3.6 m</v>
      </c>
      <c r="Z252" s="22" t="str">
        <f>IF(ISTEXT(Tides!E252),Tides!E252,"")</f>
        <v>6:17 PM / 1.4 m</v>
      </c>
      <c r="AA252" s="22" t="str">
        <f>IF(ISTEXT(Tides!F252),Tides!F252,"")</f>
        <v/>
      </c>
      <c r="AB252" s="60" t="str">
        <f t="shared" si="133"/>
        <v/>
      </c>
      <c r="AC252" s="61" t="str">
        <f t="shared" si="129"/>
        <v/>
      </c>
      <c r="AD252" s="60" t="str">
        <f t="shared" si="130"/>
        <v/>
      </c>
      <c r="AE252" s="64" t="str">
        <f t="shared" si="131"/>
        <v/>
      </c>
      <c r="AF252" s="37">
        <f>Tides!H252</f>
        <v>0.23263888888888887</v>
      </c>
      <c r="AG252" s="37">
        <f>Tides!I252</f>
        <v>0.8666666666666667</v>
      </c>
    </row>
    <row r="253" spans="1:33" ht="19.95" customHeight="1" x14ac:dyDescent="0.25">
      <c r="A253" s="8" t="str">
        <f>Tides!A253</f>
        <v>Tue 16</v>
      </c>
      <c r="B253" s="9">
        <f>IF(ISNUMBER(TIMEVALUE(LEFT(Tides!B253,5))),TIMEVALUE(LEFT(Tides!B253,5)),"")</f>
        <v>0.51944444444444449</v>
      </c>
      <c r="C253" s="10">
        <f>IF(ISNUMBER(VALUE(LEFT(RIGHT(Tides!B253,6),4))),VALUE(LEFT(RIGHT(Tides!B253,6),4)),"")</f>
        <v>3.8</v>
      </c>
      <c r="D253" s="9">
        <f>IF(ISNUMBER(TIMEVALUE(LEFT(Tides!C253,5))),TIMEVALUE(LEFT(Tides!C253,5)),"")</f>
        <v>0.27916666666666667</v>
      </c>
      <c r="E253" s="10">
        <f>COUNTIF(Tides!C253, "*PM*")</f>
        <v>0</v>
      </c>
      <c r="F253" s="59">
        <f t="shared" si="121"/>
        <v>0.27916666666666667</v>
      </c>
      <c r="G253" s="51">
        <f>IF(ISNUMBER(VALUE(LEFT(RIGHT(Tides!C253,6),4))),VALUE(LEFT(RIGHT(Tides!C253,6),4)),"")</f>
        <v>1.2</v>
      </c>
      <c r="H253" s="9">
        <f>IF(ISNUMBER(TIMEVALUE(LEFT(Tides!D253,5))),TIMEVALUE(LEFT(Tides!D253,5)),"")</f>
        <v>0.53888888888888886</v>
      </c>
      <c r="I253" s="10">
        <f>IF(ISNUMBER(VALUE(LEFT(RIGHT(Tides!D253,6),4))),VALUE(LEFT(RIGHT(Tides!D253,6),4)),"")</f>
        <v>3.8</v>
      </c>
      <c r="J253" s="9">
        <f>IF(ISNUMBER(TIMEVALUE(LEFT(Tides!E253,5))),TIMEVALUE(LEFT(Tides!E253,5)),"")</f>
        <v>0.29166666666666669</v>
      </c>
      <c r="K253" s="10">
        <f>COUNTIF(Tides!E253, "*PM*")</f>
        <v>1</v>
      </c>
      <c r="L253" s="59">
        <f t="shared" si="132"/>
        <v>0.79166666666666674</v>
      </c>
      <c r="M253" s="51">
        <f>IF(ISNUMBER(VALUE(LEFT(RIGHT(Tides!E253,6),4))),VALUE(LEFT(RIGHT(Tides!E253,6),4)),"")</f>
        <v>1.2</v>
      </c>
      <c r="N253" s="9" t="str">
        <f>IF(ISNUMBER(TIMEVALUE(LEFT(Tides!F253,5))),TIMEVALUE(LEFT(Tides!F253,5)),"")</f>
        <v/>
      </c>
      <c r="O253" s="9"/>
      <c r="P253" s="10" t="str">
        <f>IF(ISNUMBER(VALUE(LEFT(RIGHT(Tides!F253,6),4))),VALUE(LEFT(RIGHT(Tides!F253,6),4)),"")</f>
        <v/>
      </c>
      <c r="R253" s="36" t="str">
        <f t="shared" si="123"/>
        <v>Tue 16</v>
      </c>
      <c r="S253" s="22" t="str">
        <f t="shared" si="124"/>
        <v>1.5 hour</v>
      </c>
      <c r="T253" s="22">
        <f t="shared" si="126"/>
        <v>6.25E-2</v>
      </c>
      <c r="U253" s="22" t="str">
        <f t="shared" si="125"/>
        <v>1.5 hour</v>
      </c>
      <c r="V253" s="22">
        <f t="shared" si="127"/>
        <v>6.25E-2</v>
      </c>
      <c r="W253" s="22" t="str">
        <f>IF(ISTEXT(Tides!B253),Tides!B253,"")</f>
        <v>12:28 AM / 3.8 m</v>
      </c>
      <c r="X253" s="22" t="str">
        <f>IF(ISTEXT(Tides!C253),Tides!C253,"")</f>
        <v>6:42 AM / 1.2 m</v>
      </c>
      <c r="Y253" s="22" t="str">
        <f>IF(ISTEXT(Tides!D253),Tides!D253,"")</f>
        <v>12:56 PM / 3.8 m</v>
      </c>
      <c r="Z253" s="22" t="str">
        <f>IF(ISTEXT(Tides!E253),Tides!E253,"")</f>
        <v>7:00 PM / 1.2 m</v>
      </c>
      <c r="AA253" s="22" t="str">
        <f>IF(ISTEXT(Tides!F253),Tides!F253,"")</f>
        <v/>
      </c>
      <c r="AB253" s="60">
        <f t="shared" ref="AB253:AB254" si="134">IF(T253&gt;0,F253-T253,"")</f>
        <v>0.21666666666666667</v>
      </c>
      <c r="AC253" s="61">
        <f t="shared" si="129"/>
        <v>0.34166666666666667</v>
      </c>
      <c r="AD253" s="60">
        <f t="shared" si="130"/>
        <v>0.72916666666666674</v>
      </c>
      <c r="AE253" s="64">
        <f t="shared" si="131"/>
        <v>0.85416666666666674</v>
      </c>
      <c r="AF253" s="37">
        <f>Tides!H253</f>
        <v>0.23402777777777781</v>
      </c>
      <c r="AG253" s="37">
        <f>Tides!I253</f>
        <v>0.86458333333333337</v>
      </c>
    </row>
    <row r="254" spans="1:33" ht="19.95" customHeight="1" x14ac:dyDescent="0.25">
      <c r="A254" s="8" t="str">
        <f>Tides!A254</f>
        <v>Wed 17</v>
      </c>
      <c r="B254" s="9">
        <f>IF(ISNUMBER(TIMEVALUE(LEFT(Tides!B254,5))),TIMEVALUE(LEFT(Tides!B254,5)),"")</f>
        <v>4.9305555555555554E-2</v>
      </c>
      <c r="C254" s="10">
        <f>IF(ISNUMBER(VALUE(LEFT(RIGHT(Tides!B254,6),4))),VALUE(LEFT(RIGHT(Tides!B254,6),4)),"")</f>
        <v>4</v>
      </c>
      <c r="D254" s="9">
        <f>IF(ISNUMBER(TIMEVALUE(LEFT(Tides!C254,5))),TIMEVALUE(LEFT(Tides!C254,5)),"")</f>
        <v>0.30763888888888891</v>
      </c>
      <c r="E254" s="10">
        <f>COUNTIF(Tides!C254, "*PM*")</f>
        <v>0</v>
      </c>
      <c r="F254" s="59">
        <f t="shared" si="121"/>
        <v>0.30763888888888891</v>
      </c>
      <c r="G254" s="51">
        <f>IF(ISNUMBER(VALUE(LEFT(RIGHT(Tides!C254,6),4))),VALUE(LEFT(RIGHT(Tides!C254,6),4)),"")</f>
        <v>0.9</v>
      </c>
      <c r="H254" s="9">
        <f>IF(ISNUMBER(TIMEVALUE(LEFT(Tides!D254,5))),TIMEVALUE(LEFT(Tides!D254,5)),"")</f>
        <v>6.8749999999999992E-2</v>
      </c>
      <c r="I254" s="10">
        <f>IF(ISNUMBER(VALUE(LEFT(RIGHT(Tides!D254,6),4))),VALUE(LEFT(RIGHT(Tides!D254,6),4)),"")</f>
        <v>4</v>
      </c>
      <c r="J254" s="9">
        <f>IF(ISNUMBER(TIMEVALUE(LEFT(Tides!E254,5))),TIMEVALUE(LEFT(Tides!E254,5)),"")</f>
        <v>0.31875000000000003</v>
      </c>
      <c r="K254" s="10">
        <f>COUNTIF(Tides!E254, "*PM*")</f>
        <v>1</v>
      </c>
      <c r="L254" s="59">
        <f t="shared" si="132"/>
        <v>0.81875000000000009</v>
      </c>
      <c r="M254" s="51">
        <f>IF(ISNUMBER(VALUE(LEFT(RIGHT(Tides!E254,6),4))),VALUE(LEFT(RIGHT(Tides!E254,6),4)),"")</f>
        <v>1</v>
      </c>
      <c r="N254" s="9" t="str">
        <f>IF(ISNUMBER(TIMEVALUE(LEFT(Tides!F254,5))),TIMEVALUE(LEFT(Tides!F254,5)),"")</f>
        <v/>
      </c>
      <c r="O254" s="9"/>
      <c r="P254" s="10" t="str">
        <f>IF(ISNUMBER(VALUE(LEFT(RIGHT(Tides!F254,6),4))),VALUE(LEFT(RIGHT(Tides!F254,6),4)),"")</f>
        <v/>
      </c>
      <c r="R254" s="36" t="str">
        <f t="shared" si="123"/>
        <v>Wed 17</v>
      </c>
      <c r="S254" s="22" t="str">
        <f t="shared" si="124"/>
        <v>1.5 hour</v>
      </c>
      <c r="T254" s="22">
        <f t="shared" si="126"/>
        <v>6.25E-2</v>
      </c>
      <c r="U254" s="22" t="str">
        <f t="shared" si="125"/>
        <v>1.5 hour</v>
      </c>
      <c r="V254" s="22">
        <f t="shared" si="127"/>
        <v>6.25E-2</v>
      </c>
      <c r="W254" s="22" t="str">
        <f>IF(ISTEXT(Tides!B254),Tides!B254,"")</f>
        <v>1:11 AM / 4.0 m</v>
      </c>
      <c r="X254" s="22" t="str">
        <f>IF(ISTEXT(Tides!C254),Tides!C254,"")</f>
        <v>7:23 AM / 0.9 m</v>
      </c>
      <c r="Y254" s="22" t="str">
        <f>IF(ISTEXT(Tides!D254),Tides!D254,"")</f>
        <v>1:39 PM / 4.0 m</v>
      </c>
      <c r="Z254" s="22" t="str">
        <f>IF(ISTEXT(Tides!E254),Tides!E254,"")</f>
        <v>7:39 PM / 1.0 m</v>
      </c>
      <c r="AA254" s="22" t="str">
        <f>IF(ISTEXT(Tides!F254),Tides!F254,"")</f>
        <v/>
      </c>
      <c r="AB254" s="60">
        <f t="shared" si="134"/>
        <v>0.24513888888888891</v>
      </c>
      <c r="AC254" s="61">
        <f t="shared" si="129"/>
        <v>0.37013888888888891</v>
      </c>
      <c r="AD254" s="60">
        <f t="shared" si="130"/>
        <v>0.75625000000000009</v>
      </c>
      <c r="AE254" s="64">
        <f t="shared" si="131"/>
        <v>0.88125000000000009</v>
      </c>
      <c r="AF254" s="37">
        <f>Tides!H254</f>
        <v>0.23541666666666669</v>
      </c>
      <c r="AG254" s="37">
        <f>Tides!I254</f>
        <v>0.86319444444444438</v>
      </c>
    </row>
    <row r="255" spans="1:33" ht="19.95" customHeight="1" x14ac:dyDescent="0.25">
      <c r="A255" s="8" t="str">
        <f>Tides!A255</f>
        <v>Thu 18</v>
      </c>
      <c r="B255" s="9">
        <f>IF(ISNUMBER(TIMEVALUE(LEFT(Tides!B255,5))),TIMEVALUE(LEFT(Tides!B255,5)),"")</f>
        <v>7.7083333333333337E-2</v>
      </c>
      <c r="C255" s="10">
        <f>IF(ISNUMBER(VALUE(LEFT(RIGHT(Tides!B255,6),4))),VALUE(LEFT(RIGHT(Tides!B255,6),4)),"")</f>
        <v>4.2</v>
      </c>
      <c r="D255" s="9">
        <f>IF(ISNUMBER(TIMEVALUE(LEFT(Tides!C255,5))),TIMEVALUE(LEFT(Tides!C255,5)),"")</f>
        <v>0.3347222222222222</v>
      </c>
      <c r="E255" s="10">
        <f>COUNTIF(Tides!C255, "*PM*")</f>
        <v>0</v>
      </c>
      <c r="F255" s="59">
        <f>IF(ISNUMBER(TIMEVALUE(LEFT(Tides!C255,5))),TIMEVALUE(LEFT(Tides!C255,5)),"")</f>
        <v>0.3347222222222222</v>
      </c>
      <c r="G255" s="51">
        <f>IF(ISNUMBER(VALUE(LEFT(RIGHT(Tides!C255,6),4))),VALUE(LEFT(RIGHT(Tides!C255,6),4)),"")</f>
        <v>0.7</v>
      </c>
      <c r="H255" s="9">
        <f>IF(ISNUMBER(TIMEVALUE(LEFT(Tides!D255,5))),TIMEVALUE(LEFT(Tides!D255,5)),"")</f>
        <v>9.7222222222222224E-2</v>
      </c>
      <c r="I255" s="10">
        <f>IF(ISNUMBER(VALUE(LEFT(RIGHT(Tides!D255,6),4))),VALUE(LEFT(RIGHT(Tides!D255,6),4)),"")</f>
        <v>4.2</v>
      </c>
      <c r="J255" s="9">
        <f>IF(ISNUMBER(TIMEVALUE(LEFT(Tides!E255,5))),TIMEVALUE(LEFT(Tides!E255,5)),"")</f>
        <v>0.34513888888888888</v>
      </c>
      <c r="K255" s="10">
        <f>COUNTIF(Tides!E255, "*PM*")</f>
        <v>1</v>
      </c>
      <c r="L255" s="59">
        <f t="shared" si="132"/>
        <v>0.84513888888888888</v>
      </c>
      <c r="M255" s="51">
        <f>IF(ISNUMBER(VALUE(LEFT(RIGHT(Tides!E255,6),4))),VALUE(LEFT(RIGHT(Tides!E255,6),4)),"")</f>
        <v>0.9</v>
      </c>
      <c r="N255" s="9" t="str">
        <f>IF(ISNUMBER(TIMEVALUE(LEFT(Tides!F255,5))),TIMEVALUE(LEFT(Tides!F255,5)),"")</f>
        <v/>
      </c>
      <c r="O255" s="9"/>
      <c r="P255" s="10" t="str">
        <f>IF(ISNUMBER(VALUE(LEFT(RIGHT(Tides!F255,6),4))),VALUE(LEFT(RIGHT(Tides!F255,6),4)),"")</f>
        <v/>
      </c>
      <c r="R255" s="36" t="str">
        <f t="shared" si="123"/>
        <v>Thu 18</v>
      </c>
      <c r="S255" s="22" t="str">
        <f t="shared" si="124"/>
        <v>1.5 hour</v>
      </c>
      <c r="T255" s="22">
        <f t="shared" si="126"/>
        <v>6.25E-2</v>
      </c>
      <c r="U255" s="22" t="str">
        <f t="shared" si="125"/>
        <v>1.5 hour</v>
      </c>
      <c r="V255" s="22">
        <f t="shared" si="127"/>
        <v>6.25E-2</v>
      </c>
      <c r="W255" s="22" t="str">
        <f>IF(ISTEXT(Tides!B255),Tides!B255,"")</f>
        <v>1:51 AM / 4.2 m</v>
      </c>
      <c r="X255" s="22" t="str">
        <f>IF(ISTEXT(Tides!C255),Tides!C255,"")</f>
        <v>8:02 AM / 0.7 m</v>
      </c>
      <c r="Y255" s="22" t="str">
        <f>IF(ISTEXT(Tides!D255),Tides!D255,"")</f>
        <v>2:20 PM / 4.2 m</v>
      </c>
      <c r="Z255" s="22" t="str">
        <f>IF(ISTEXT(Tides!E255),Tides!E255,"")</f>
        <v>8:17 PM / 0.9 m</v>
      </c>
      <c r="AA255" s="22" t="str">
        <f>IF(ISTEXT(Tides!F255),Tides!F255,"")</f>
        <v/>
      </c>
      <c r="AB255" s="60">
        <f t="shared" si="133"/>
        <v>0.2722222222222222</v>
      </c>
      <c r="AC255" s="61">
        <f t="shared" si="129"/>
        <v>0.3972222222222222</v>
      </c>
      <c r="AD255" s="60">
        <f t="shared" si="130"/>
        <v>0.78263888888888888</v>
      </c>
      <c r="AE255" s="64">
        <f t="shared" si="131"/>
        <v>0.90763888888888888</v>
      </c>
      <c r="AF255" s="37">
        <f>Tides!H255</f>
        <v>0.23680555555555557</v>
      </c>
      <c r="AG255" s="37">
        <f>Tides!I255</f>
        <v>0.86111111111111116</v>
      </c>
    </row>
    <row r="256" spans="1:33" ht="19.95" customHeight="1" x14ac:dyDescent="0.25">
      <c r="A256" s="8" t="str">
        <f>Tides!A256</f>
        <v>Fri 19</v>
      </c>
      <c r="B256" s="9">
        <f>IF(ISNUMBER(TIMEVALUE(LEFT(Tides!B256,5))),TIMEVALUE(LEFT(Tides!B256,5)),"")</f>
        <v>0.10416666666666667</v>
      </c>
      <c r="C256" s="10">
        <f>IF(ISNUMBER(VALUE(LEFT(RIGHT(Tides!B256,6),4))),VALUE(LEFT(RIGHT(Tides!B256,6),4)),"")</f>
        <v>4.4000000000000004</v>
      </c>
      <c r="D256" s="9">
        <f>IF(ISNUMBER(TIMEVALUE(LEFT(Tides!C256,5))),TIMEVALUE(LEFT(Tides!C256,5)),"")</f>
        <v>0.3611111111111111</v>
      </c>
      <c r="E256" s="10">
        <f>COUNTIF(Tides!C256, "*PM*")</f>
        <v>0</v>
      </c>
      <c r="F256" s="59">
        <f>IF(ISNUMBER(TIMEVALUE(LEFT(Tides!C256,5))),TIMEVALUE(LEFT(Tides!C256,5)),"")</f>
        <v>0.3611111111111111</v>
      </c>
      <c r="G256" s="51">
        <f>IF(ISNUMBER(VALUE(LEFT(RIGHT(Tides!C256,6),4))),VALUE(LEFT(RIGHT(Tides!C256,6),4)),"")</f>
        <v>0.5</v>
      </c>
      <c r="H256" s="9">
        <f>IF(ISNUMBER(TIMEVALUE(LEFT(Tides!D256,5))),TIMEVALUE(LEFT(Tides!D256,5)),"")</f>
        <v>0.12430555555555556</v>
      </c>
      <c r="I256" s="10">
        <f>IF(ISNUMBER(VALUE(LEFT(RIGHT(Tides!D256,6),4))),VALUE(LEFT(RIGHT(Tides!D256,6),4)),"")</f>
        <v>4.3</v>
      </c>
      <c r="J256" s="9">
        <f>IF(ISNUMBER(TIMEVALUE(LEFT(Tides!E256,5))),TIMEVALUE(LEFT(Tides!E256,5)),"")</f>
        <v>0.37152777777777773</v>
      </c>
      <c r="K256" s="10">
        <f>COUNTIF(Tides!E256, "*PM*")</f>
        <v>1</v>
      </c>
      <c r="L256" s="59">
        <f t="shared" si="132"/>
        <v>0.87152777777777768</v>
      </c>
      <c r="M256" s="51">
        <f>IF(ISNUMBER(VALUE(LEFT(RIGHT(Tides!E256,6),4))),VALUE(LEFT(RIGHT(Tides!E256,6),4)),"")</f>
        <v>0.7</v>
      </c>
      <c r="N256" s="9" t="str">
        <f>IF(ISNUMBER(TIMEVALUE(LEFT(Tides!F256,5))),TIMEVALUE(LEFT(Tides!F256,5)),"")</f>
        <v/>
      </c>
      <c r="O256" s="9"/>
      <c r="P256" s="10" t="str">
        <f>IF(ISNUMBER(VALUE(LEFT(RIGHT(Tides!F256,6),4))),VALUE(LEFT(RIGHT(Tides!F256,6),4)),"")</f>
        <v/>
      </c>
      <c r="R256" s="36" t="str">
        <f t="shared" si="123"/>
        <v>Fri 19</v>
      </c>
      <c r="S256" s="22" t="str">
        <f t="shared" si="124"/>
        <v>2.0 hours</v>
      </c>
      <c r="T256" s="22">
        <f t="shared" si="126"/>
        <v>8.3333333333333301E-2</v>
      </c>
      <c r="U256" s="22" t="str">
        <f t="shared" si="125"/>
        <v>1.5 hour</v>
      </c>
      <c r="V256" s="22">
        <f t="shared" si="127"/>
        <v>6.25E-2</v>
      </c>
      <c r="W256" s="22" t="str">
        <f>IF(ISTEXT(Tides!B256),Tides!B256,"")</f>
        <v>2:30 AM / 4.4 m</v>
      </c>
      <c r="X256" s="22" t="str">
        <f>IF(ISTEXT(Tides!C256),Tides!C256,"")</f>
        <v>8:40 AM / 0.5 m</v>
      </c>
      <c r="Y256" s="22" t="str">
        <f>IF(ISTEXT(Tides!D256),Tides!D256,"")</f>
        <v>2:59 PM / 4.3 m</v>
      </c>
      <c r="Z256" s="22" t="str">
        <f>IF(ISTEXT(Tides!E256),Tides!E256,"")</f>
        <v>8:55 PM / 0.7 m</v>
      </c>
      <c r="AA256" s="22" t="str">
        <f>IF(ISTEXT(Tides!F256),Tides!F256,"")</f>
        <v/>
      </c>
      <c r="AB256" s="60">
        <f t="shared" si="133"/>
        <v>0.27777777777777779</v>
      </c>
      <c r="AC256" s="61">
        <f t="shared" si="129"/>
        <v>0.44444444444444442</v>
      </c>
      <c r="AD256" s="60">
        <f t="shared" si="130"/>
        <v>0.80902777777777768</v>
      </c>
      <c r="AE256" s="64">
        <f t="shared" si="131"/>
        <v>0.93402777777777768</v>
      </c>
      <c r="AF256" s="37">
        <f>Tides!H256</f>
        <v>0.23819444444444446</v>
      </c>
      <c r="AG256" s="37">
        <f>Tides!I256</f>
        <v>0.85972222222222217</v>
      </c>
    </row>
    <row r="257" spans="1:33" ht="19.95" customHeight="1" x14ac:dyDescent="0.25">
      <c r="A257" s="8" t="str">
        <f>Tides!A257</f>
        <v>Sat 20</v>
      </c>
      <c r="B257" s="9">
        <f>IF(ISNUMBER(TIMEVALUE(LEFT(Tides!B257,5))),TIMEVALUE(LEFT(Tides!B257,5)),"")</f>
        <v>0.13125000000000001</v>
      </c>
      <c r="C257" s="10">
        <f>IF(ISNUMBER(VALUE(LEFT(RIGHT(Tides!B257,6),4))),VALUE(LEFT(RIGHT(Tides!B257,6),4)),"")</f>
        <v>4.5</v>
      </c>
      <c r="D257" s="9">
        <f>IF(ISNUMBER(TIMEVALUE(LEFT(Tides!C257,5))),TIMEVALUE(LEFT(Tides!C257,5)),"")</f>
        <v>0.3888888888888889</v>
      </c>
      <c r="E257" s="10">
        <f>COUNTIF(Tides!C257, "*PM*")</f>
        <v>0</v>
      </c>
      <c r="F257" s="59">
        <f>IF(ISNUMBER(TIMEVALUE(LEFT(Tides!C257,5))),TIMEVALUE(LEFT(Tides!C257,5)),"")</f>
        <v>0.3888888888888889</v>
      </c>
      <c r="G257" s="51">
        <f>IF(ISNUMBER(VALUE(LEFT(RIGHT(Tides!C257,6),4))),VALUE(LEFT(RIGHT(Tides!C257,6),4)),"")</f>
        <v>0.4</v>
      </c>
      <c r="H257" s="9">
        <f>IF(ISNUMBER(TIMEVALUE(LEFT(Tides!D257,5))),TIMEVALUE(LEFT(Tides!D257,5)),"")</f>
        <v>0.15277777777777776</v>
      </c>
      <c r="I257" s="10">
        <f>IF(ISNUMBER(VALUE(LEFT(RIGHT(Tides!D257,6),4))),VALUE(LEFT(RIGHT(Tides!D257,6),4)),"")</f>
        <v>4.4000000000000004</v>
      </c>
      <c r="J257" s="9">
        <f>IF(ISNUMBER(TIMEVALUE(LEFT(Tides!E257,5))),TIMEVALUE(LEFT(Tides!E257,5)),"")</f>
        <v>0.39861111111111108</v>
      </c>
      <c r="K257" s="10">
        <f>COUNTIF(Tides!E257, "*PM*")</f>
        <v>1</v>
      </c>
      <c r="L257" s="59">
        <f t="shared" si="132"/>
        <v>0.89861111111111103</v>
      </c>
      <c r="M257" s="51">
        <f>IF(ISNUMBER(VALUE(LEFT(RIGHT(Tides!E257,6),4))),VALUE(LEFT(RIGHT(Tides!E257,6),4)),"")</f>
        <v>0.7</v>
      </c>
      <c r="N257" s="9" t="str">
        <f>IF(ISNUMBER(TIMEVALUE(LEFT(Tides!F257,5))),TIMEVALUE(LEFT(Tides!F257,5)),"")</f>
        <v/>
      </c>
      <c r="O257" s="9"/>
      <c r="P257" s="10" t="str">
        <f>IF(ISNUMBER(VALUE(LEFT(RIGHT(Tides!F257,6),4))),VALUE(LEFT(RIGHT(Tides!F257,6),4)),"")</f>
        <v/>
      </c>
      <c r="R257" s="36" t="str">
        <f t="shared" si="123"/>
        <v>Sat 20</v>
      </c>
      <c r="S257" s="22" t="str">
        <f t="shared" si="124"/>
        <v>2.0 hours</v>
      </c>
      <c r="T257" s="22">
        <f>IF(OR(G257&gt;1.3,ISNUMBER(G257)=FALSE),0,IF(G257&gt;1.2,0.0416666666666667,IF(G257&gt;0.5,0.0625,0.0833333333333333)))</f>
        <v>8.3333333333333301E-2</v>
      </c>
      <c r="U257" s="22" t="str">
        <f t="shared" si="125"/>
        <v>1.5 hour</v>
      </c>
      <c r="V257" s="22">
        <f t="shared" si="127"/>
        <v>6.25E-2</v>
      </c>
      <c r="W257" s="22" t="str">
        <f>IF(ISTEXT(Tides!B257),Tides!B257,"")</f>
        <v>3:09 AM / 4.5 m</v>
      </c>
      <c r="X257" s="22" t="str">
        <f>IF(ISTEXT(Tides!C257),Tides!C257,"")</f>
        <v>9:20 AM / 0.4 m</v>
      </c>
      <c r="Y257" s="22" t="str">
        <f>IF(ISTEXT(Tides!D257),Tides!D257,"")</f>
        <v>3:40 PM / 4.4 m</v>
      </c>
      <c r="Z257" s="22" t="str">
        <f>IF(ISTEXT(Tides!E257),Tides!E257,"")</f>
        <v>9:34 PM / 0.7 m</v>
      </c>
      <c r="AA257" s="22" t="str">
        <f>IF(ISTEXT(Tides!F257),Tides!F257,"")</f>
        <v/>
      </c>
      <c r="AB257" s="60">
        <f t="shared" si="133"/>
        <v>0.30555555555555558</v>
      </c>
      <c r="AC257" s="61">
        <f t="shared" si="129"/>
        <v>0.47222222222222221</v>
      </c>
      <c r="AD257" s="60">
        <f t="shared" si="130"/>
        <v>0.83611111111111103</v>
      </c>
      <c r="AE257" s="64">
        <f t="shared" si="131"/>
        <v>0.96111111111111103</v>
      </c>
      <c r="AF257" s="37">
        <f>Tides!H257</f>
        <v>0.24027777777777778</v>
      </c>
      <c r="AG257" s="37">
        <f>Tides!I257</f>
        <v>0.85763888888888884</v>
      </c>
    </row>
    <row r="258" spans="1:33" ht="19.95" customHeight="1" x14ac:dyDescent="0.25">
      <c r="A258" s="8" t="str">
        <f>Tides!A258</f>
        <v>Sun 21</v>
      </c>
      <c r="B258" s="9">
        <f>IF(ISNUMBER(TIMEVALUE(LEFT(Tides!B258,5))),TIMEVALUE(LEFT(Tides!B258,5)),"")</f>
        <v>0.15972222222222224</v>
      </c>
      <c r="C258" s="10">
        <f>IF(ISNUMBER(VALUE(LEFT(RIGHT(Tides!B258,6),4))),VALUE(LEFT(RIGHT(Tides!B258,6),4)),"")</f>
        <v>4.5999999999999996</v>
      </c>
      <c r="D258" s="9">
        <f>IF(ISNUMBER(TIMEVALUE(LEFT(Tides!C258,5))),TIMEVALUE(LEFT(Tides!C258,5)),"")</f>
        <v>0.41666666666666669</v>
      </c>
      <c r="E258" s="10">
        <f>COUNTIF(Tides!C258, "*PM*")</f>
        <v>0</v>
      </c>
      <c r="F258" s="59">
        <f>IF(ISNUMBER(TIMEVALUE(LEFT(Tides!C258,5))),TIMEVALUE(LEFT(Tides!C258,5)),"")</f>
        <v>0.41666666666666669</v>
      </c>
      <c r="G258" s="51">
        <f>IF(ISNUMBER(VALUE(LEFT(RIGHT(Tides!C258,6),4))),VALUE(LEFT(RIGHT(Tides!C258,6),4)),"")</f>
        <v>0.4</v>
      </c>
      <c r="H258" s="9">
        <f>IF(ISNUMBER(TIMEVALUE(LEFT(Tides!D258,5))),TIMEVALUE(LEFT(Tides!D258,5)),"")</f>
        <v>0.18124999999999999</v>
      </c>
      <c r="I258" s="10">
        <f>IF(ISNUMBER(VALUE(LEFT(RIGHT(Tides!D258,6),4))),VALUE(LEFT(RIGHT(Tides!D258,6),4)),"")</f>
        <v>4.3</v>
      </c>
      <c r="J258" s="9">
        <f>IF(ISNUMBER(TIMEVALUE(LEFT(Tides!E258,5))),TIMEVALUE(LEFT(Tides!E258,5)),"")</f>
        <v>0.42638888888888887</v>
      </c>
      <c r="K258" s="10">
        <f>COUNTIF(Tides!E258, "*PM*")</f>
        <v>1</v>
      </c>
      <c r="L258" s="59">
        <f t="shared" si="132"/>
        <v>0.92638888888888893</v>
      </c>
      <c r="M258" s="51">
        <f>IF(ISNUMBER(VALUE(LEFT(RIGHT(Tides!E258,6),4))),VALUE(LEFT(RIGHT(Tides!E258,6),4)),"")</f>
        <v>0.7</v>
      </c>
      <c r="N258" s="9" t="str">
        <f>IF(ISNUMBER(TIMEVALUE(LEFT(Tides!F258,5))),TIMEVALUE(LEFT(Tides!F258,5)),"")</f>
        <v/>
      </c>
      <c r="O258" s="9"/>
      <c r="P258" s="10" t="str">
        <f>IF(ISNUMBER(VALUE(LEFT(RIGHT(Tides!F258,6),4))),VALUE(LEFT(RIGHT(Tides!F258,6),4)),"")</f>
        <v/>
      </c>
      <c r="R258" s="36" t="str">
        <f t="shared" si="123"/>
        <v>Sun 21</v>
      </c>
      <c r="S258" s="22" t="str">
        <f t="shared" si="124"/>
        <v>2.0 hours</v>
      </c>
      <c r="T258" s="22">
        <f t="shared" ref="T258:T268" si="135">IF(OR(G258&gt;1.3,ISNUMBER(G258)=FALSE),0,IF(G258&gt;1.2,0.0416666666666667,IF(G258&gt;0.5,0.0625,0.0833333333333333)))</f>
        <v>8.3333333333333301E-2</v>
      </c>
      <c r="U258" s="22" t="str">
        <f t="shared" si="125"/>
        <v>1.5 hour</v>
      </c>
      <c r="V258" s="22">
        <f t="shared" si="127"/>
        <v>6.25E-2</v>
      </c>
      <c r="W258" s="22" t="str">
        <f>IF(ISTEXT(Tides!B258),Tides!B258,"")</f>
        <v>3:50 AM / 4.6 m</v>
      </c>
      <c r="X258" s="22" t="str">
        <f>IF(ISTEXT(Tides!C258),Tides!C258,"")</f>
        <v>10:00 AM / 0.4 m</v>
      </c>
      <c r="Y258" s="22" t="str">
        <f>IF(ISTEXT(Tides!D258),Tides!D258,"")</f>
        <v>4:21 PM / 4.3 m</v>
      </c>
      <c r="Z258" s="22" t="str">
        <f>IF(ISTEXT(Tides!E258),Tides!E258,"")</f>
        <v>10:14 PM / 0.7 m</v>
      </c>
      <c r="AA258" s="22" t="str">
        <f>IF(ISTEXT(Tides!F258),Tides!F258,"")</f>
        <v/>
      </c>
      <c r="AB258" s="60">
        <f t="shared" si="133"/>
        <v>0.33333333333333337</v>
      </c>
      <c r="AC258" s="61">
        <f t="shared" si="129"/>
        <v>0.5</v>
      </c>
      <c r="AD258" s="60">
        <f t="shared" si="130"/>
        <v>0.86388888888888893</v>
      </c>
      <c r="AE258" s="64">
        <f t="shared" si="131"/>
        <v>0.98888888888888893</v>
      </c>
      <c r="AF258" s="37">
        <f>Tides!H258</f>
        <v>0.24166666666666667</v>
      </c>
      <c r="AG258" s="37">
        <f>Tides!I258</f>
        <v>0.85625000000000007</v>
      </c>
    </row>
    <row r="259" spans="1:33" ht="19.95" customHeight="1" x14ac:dyDescent="0.25">
      <c r="A259" s="8" t="str">
        <f>Tides!A259</f>
        <v>Mon 22</v>
      </c>
      <c r="B259" s="9">
        <f>IF(ISNUMBER(TIMEVALUE(LEFT(Tides!B259,5))),TIMEVALUE(LEFT(Tides!B259,5)),"")</f>
        <v>0.18888888888888888</v>
      </c>
      <c r="C259" s="10">
        <f>IF(ISNUMBER(VALUE(LEFT(RIGHT(Tides!B259,6),4))),VALUE(LEFT(RIGHT(Tides!B259,6),4)),"")</f>
        <v>4.5</v>
      </c>
      <c r="D259" s="9">
        <f>IF(ISNUMBER(TIMEVALUE(LEFT(Tides!C259,5))),TIMEVALUE(LEFT(Tides!C259,5)),"")</f>
        <v>0.4465277777777778</v>
      </c>
      <c r="E259" s="10">
        <f>COUNTIF(Tides!C259, "*PM*")</f>
        <v>0</v>
      </c>
      <c r="F259" s="59">
        <f>IF(ISNUMBER(TIMEVALUE(LEFT(Tides!C259,5))),TIMEVALUE(LEFT(Tides!C259,5)),"")</f>
        <v>0.4465277777777778</v>
      </c>
      <c r="G259" s="51">
        <f>IF(ISNUMBER(VALUE(LEFT(RIGHT(Tides!C259,6),4))),VALUE(LEFT(RIGHT(Tides!C259,6),4)),"")</f>
        <v>0.5</v>
      </c>
      <c r="H259" s="9">
        <f>IF(ISNUMBER(TIMEVALUE(LEFT(Tides!D259,5))),TIMEVALUE(LEFT(Tides!D259,5)),"")</f>
        <v>0.21249999999999999</v>
      </c>
      <c r="I259" s="10">
        <f>IF(ISNUMBER(VALUE(LEFT(RIGHT(Tides!D259,6),4))),VALUE(LEFT(RIGHT(Tides!D259,6),4)),"")</f>
        <v>4.2</v>
      </c>
      <c r="J259" s="9">
        <f>IF(ISNUMBER(TIMEVALUE(LEFT(Tides!E259,5))),TIMEVALUE(LEFT(Tides!E259,5)),"")</f>
        <v>0.45624999999999999</v>
      </c>
      <c r="K259" s="10">
        <f>COUNTIF(Tides!E259, "*PM*")</f>
        <v>1</v>
      </c>
      <c r="L259" s="59">
        <f t="shared" si="132"/>
        <v>0.95625000000000004</v>
      </c>
      <c r="M259" s="51">
        <f>IF(ISNUMBER(VALUE(LEFT(RIGHT(Tides!E259,6),4))),VALUE(LEFT(RIGHT(Tides!E259,6),4)),"")</f>
        <v>0.9</v>
      </c>
      <c r="N259" s="9" t="str">
        <f>IF(ISNUMBER(TIMEVALUE(LEFT(Tides!F259,5))),TIMEVALUE(LEFT(Tides!F259,5)),"")</f>
        <v/>
      </c>
      <c r="O259" s="9"/>
      <c r="P259" s="10" t="str">
        <f>IF(ISNUMBER(VALUE(LEFT(RIGHT(Tides!F259,6),4))),VALUE(LEFT(RIGHT(Tides!F259,6),4)),"")</f>
        <v/>
      </c>
      <c r="R259" s="36" t="str">
        <f t="shared" si="123"/>
        <v>Mon 22</v>
      </c>
      <c r="S259" s="22" t="str">
        <f t="shared" si="124"/>
        <v>2.0 hours</v>
      </c>
      <c r="T259" s="22">
        <f t="shared" si="135"/>
        <v>8.3333333333333301E-2</v>
      </c>
      <c r="U259" s="22" t="str">
        <f t="shared" si="125"/>
        <v>1.5 hour</v>
      </c>
      <c r="V259" s="22">
        <f t="shared" si="127"/>
        <v>6.25E-2</v>
      </c>
      <c r="W259" s="22" t="str">
        <f>IF(ISTEXT(Tides!B259),Tides!B259,"")</f>
        <v>4:32 AM / 4.5 m</v>
      </c>
      <c r="X259" s="22" t="str">
        <f>IF(ISTEXT(Tides!C259),Tides!C259,"")</f>
        <v>10:43 AM / 0.5 m</v>
      </c>
      <c r="Y259" s="22" t="str">
        <f>IF(ISTEXT(Tides!D259),Tides!D259,"")</f>
        <v>5:06 PM / 4.2 m</v>
      </c>
      <c r="Z259" s="22" t="str">
        <f>IF(ISTEXT(Tides!E259),Tides!E259,"")</f>
        <v>10:57 PM / 0.9 m</v>
      </c>
      <c r="AA259" s="22" t="str">
        <f>IF(ISTEXT(Tides!F259),Tides!F259,"")</f>
        <v/>
      </c>
      <c r="AB259" s="60">
        <f t="shared" si="133"/>
        <v>0.36319444444444449</v>
      </c>
      <c r="AC259" s="61">
        <f t="shared" si="129"/>
        <v>0.52986111111111112</v>
      </c>
      <c r="AD259" s="60">
        <f t="shared" si="130"/>
        <v>0.89375000000000004</v>
      </c>
      <c r="AE259" s="64">
        <f t="shared" si="131"/>
        <v>1.01875</v>
      </c>
      <c r="AF259" s="37">
        <f>Tides!H259</f>
        <v>0.24305555555555555</v>
      </c>
      <c r="AG259" s="37">
        <f>Tides!I259</f>
        <v>0.85416666666666663</v>
      </c>
    </row>
    <row r="260" spans="1:33" ht="19.95" customHeight="1" x14ac:dyDescent="0.25">
      <c r="A260" s="8" t="str">
        <f>Tides!A260</f>
        <v>Tue 23</v>
      </c>
      <c r="B260" s="9">
        <f>IF(ISNUMBER(TIMEVALUE(LEFT(Tides!B260,5))),TIMEVALUE(LEFT(Tides!B260,5)),"")</f>
        <v>0.22152777777777777</v>
      </c>
      <c r="C260" s="10">
        <f>IF(ISNUMBER(VALUE(LEFT(RIGHT(Tides!B260,6),4))),VALUE(LEFT(RIGHT(Tides!B260,6),4)),"")</f>
        <v>4.4000000000000004</v>
      </c>
      <c r="D260" s="9">
        <f>IF(ISNUMBER(TIMEVALUE(LEFT(Tides!C260,5))),TIMEVALUE(LEFT(Tides!C260,5)),"")</f>
        <v>0.4777777777777778</v>
      </c>
      <c r="E260" s="10">
        <f>COUNTIF(Tides!C260, "*PM*")</f>
        <v>0</v>
      </c>
      <c r="F260" s="59">
        <f>IF(ISNUMBER(TIMEVALUE(LEFT(Tides!C260,5))),TIMEVALUE(LEFT(Tides!C260,5)),"")</f>
        <v>0.4777777777777778</v>
      </c>
      <c r="G260" s="51">
        <f>IF(ISNUMBER(VALUE(LEFT(RIGHT(Tides!C260,6),4))),VALUE(LEFT(RIGHT(Tides!C260,6),4)),"")</f>
        <v>0.7</v>
      </c>
      <c r="H260" s="9">
        <f>IF(ISNUMBER(TIMEVALUE(LEFT(Tides!D260,5))),TIMEVALUE(LEFT(Tides!D260,5)),"")</f>
        <v>0.24583333333333335</v>
      </c>
      <c r="I260" s="10">
        <f>IF(ISNUMBER(VALUE(LEFT(RIGHT(Tides!D260,6),4))),VALUE(LEFT(RIGHT(Tides!D260,6),4)),"")</f>
        <v>4.0999999999999996</v>
      </c>
      <c r="J260" s="9">
        <f>IF(ISNUMBER(TIMEVALUE(LEFT(Tides!E260,5))),TIMEVALUE(LEFT(Tides!E260,5)),"")</f>
        <v>0.48888888888888887</v>
      </c>
      <c r="K260" s="10">
        <f>COUNTIF(Tides!E260, "*PM*")</f>
        <v>1</v>
      </c>
      <c r="L260" s="59">
        <f t="shared" si="132"/>
        <v>0.98888888888888893</v>
      </c>
      <c r="M260" s="51">
        <f>IF(ISNUMBER(VALUE(LEFT(RIGHT(Tides!E260,6),4))),VALUE(LEFT(RIGHT(Tides!E260,6),4)),"")</f>
        <v>1.1000000000000001</v>
      </c>
      <c r="N260" s="9" t="str">
        <f>IF(ISNUMBER(TIMEVALUE(LEFT(Tides!F260,5))),TIMEVALUE(LEFT(Tides!F260,5)),"")</f>
        <v/>
      </c>
      <c r="O260" s="9"/>
      <c r="P260" s="10" t="str">
        <f>IF(ISNUMBER(VALUE(LEFT(RIGHT(Tides!F260,6),4))),VALUE(LEFT(RIGHT(Tides!F260,6),4)),"")</f>
        <v/>
      </c>
      <c r="R260" s="36" t="str">
        <f t="shared" si="123"/>
        <v>Tue 23</v>
      </c>
      <c r="S260" s="22" t="str">
        <f t="shared" si="124"/>
        <v>1.5 hour</v>
      </c>
      <c r="T260" s="22">
        <f t="shared" si="135"/>
        <v>6.25E-2</v>
      </c>
      <c r="U260" s="22" t="str">
        <f t="shared" si="125"/>
        <v>1.5 hour</v>
      </c>
      <c r="V260" s="22">
        <f t="shared" si="127"/>
        <v>6.25E-2</v>
      </c>
      <c r="W260" s="22" t="str">
        <f>IF(ISTEXT(Tides!B260),Tides!B260,"")</f>
        <v>5:19 AM / 4.4 m</v>
      </c>
      <c r="X260" s="22" t="str">
        <f>IF(ISTEXT(Tides!C260),Tides!C260,"")</f>
        <v>11:28 AM / 0.7 m</v>
      </c>
      <c r="Y260" s="22" t="str">
        <f>IF(ISTEXT(Tides!D260),Tides!D260,"")</f>
        <v>5:54 PM / 4.1 m</v>
      </c>
      <c r="Z260" s="22" t="str">
        <f>IF(ISTEXT(Tides!E260),Tides!E260,"")</f>
        <v>11:44 PM / 1.1 m</v>
      </c>
      <c r="AA260" s="22" t="str">
        <f>IF(ISTEXT(Tides!F260),Tides!F260,"")</f>
        <v/>
      </c>
      <c r="AB260" s="60">
        <f t="shared" ref="AB260:AB261" si="136">IF(T260&gt;0,F260-T260,"")</f>
        <v>0.4152777777777778</v>
      </c>
      <c r="AC260" s="61">
        <f t="shared" si="129"/>
        <v>0.54027777777777786</v>
      </c>
      <c r="AD260" s="60">
        <f t="shared" si="130"/>
        <v>0.92638888888888893</v>
      </c>
      <c r="AE260" s="64">
        <f t="shared" si="131"/>
        <v>1.0513888888888889</v>
      </c>
      <c r="AF260" s="37">
        <f>Tides!H260</f>
        <v>0.24444444444444446</v>
      </c>
      <c r="AG260" s="37">
        <f>Tides!I260</f>
        <v>0.8520833333333333</v>
      </c>
    </row>
    <row r="261" spans="1:33" ht="19.95" customHeight="1" x14ac:dyDescent="0.25">
      <c r="A261" s="8" t="str">
        <f>Tides!A261</f>
        <v>Wed 24</v>
      </c>
      <c r="B261" s="9">
        <f>IF(ISNUMBER(TIMEVALUE(LEFT(Tides!B261,5))),TIMEVALUE(LEFT(Tides!B261,5)),"")</f>
        <v>0.25694444444444448</v>
      </c>
      <c r="C261" s="10">
        <f>IF(ISNUMBER(VALUE(LEFT(RIGHT(Tides!B261,6),4))),VALUE(LEFT(RIGHT(Tides!B261,6),4)),"")</f>
        <v>4.2</v>
      </c>
      <c r="D261" s="9">
        <f>IF(ISNUMBER(TIMEVALUE(LEFT(Tides!C261,5))),TIMEVALUE(LEFT(Tides!C261,5)),"")</f>
        <v>0.5131944444444444</v>
      </c>
      <c r="E261" s="10">
        <f>COUNTIF(Tides!C261, "*PM*")</f>
        <v>1</v>
      </c>
      <c r="F261" s="59">
        <f>IF(ISNUMBER(TIMEVALUE(LEFT(Tides!C261,5))),TIMEVALUE(LEFT(Tides!C261,5)),"")</f>
        <v>0.5131944444444444</v>
      </c>
      <c r="G261" s="51">
        <f>IF(ISNUMBER(VALUE(LEFT(RIGHT(Tides!C261,6),4))),VALUE(LEFT(RIGHT(Tides!C261,6),4)),"")</f>
        <v>1</v>
      </c>
      <c r="H261" s="9">
        <f>IF(ISNUMBER(TIMEVALUE(LEFT(Tides!D261,5))),TIMEVALUE(LEFT(Tides!D261,5)),"")</f>
        <v>0.28333333333333333</v>
      </c>
      <c r="I261" s="10">
        <f>IF(ISNUMBER(VALUE(LEFT(RIGHT(Tides!D261,6),4))),VALUE(LEFT(RIGHT(Tides!D261,6),4)),"")</f>
        <v>3.9</v>
      </c>
      <c r="J261" s="9" t="str">
        <f>IF(ISNUMBER(TIMEVALUE(LEFT(Tides!E261,5))),TIMEVALUE(LEFT(Tides!E261,5)),"")</f>
        <v/>
      </c>
      <c r="K261" s="10">
        <f>COUNTIF(Tides!E261, "*PM*")</f>
        <v>0</v>
      </c>
      <c r="L261" s="59" t="str">
        <f t="shared" si="132"/>
        <v/>
      </c>
      <c r="M261" s="51" t="str">
        <f>IF(ISNUMBER(VALUE(LEFT(RIGHT(Tides!E261,6),4))),VALUE(LEFT(RIGHT(Tides!E261,6),4)),"")</f>
        <v/>
      </c>
      <c r="N261" s="9" t="str">
        <f>IF(ISNUMBER(TIMEVALUE(LEFT(Tides!F261,5))),TIMEVALUE(LEFT(Tides!F261,5)),"")</f>
        <v/>
      </c>
      <c r="O261" s="9"/>
      <c r="P261" s="10" t="str">
        <f>IF(ISNUMBER(VALUE(LEFT(RIGHT(Tides!F261,6),4))),VALUE(LEFT(RIGHT(Tides!F261,6),4)),"")</f>
        <v/>
      </c>
      <c r="R261" s="36" t="str">
        <f t="shared" si="123"/>
        <v>Wed 24</v>
      </c>
      <c r="S261" s="22" t="str">
        <f t="shared" si="124"/>
        <v>1.5 hour</v>
      </c>
      <c r="T261" s="22">
        <f t="shared" si="135"/>
        <v>6.25E-2</v>
      </c>
      <c r="U261" s="22" t="str">
        <f t="shared" si="125"/>
        <v>No Restriction</v>
      </c>
      <c r="V261" s="22">
        <f t="shared" si="127"/>
        <v>0</v>
      </c>
      <c r="W261" s="22" t="str">
        <f>IF(ISTEXT(Tides!B261),Tides!B261,"")</f>
        <v>6:10 AM / 4.2 m</v>
      </c>
      <c r="X261" s="22" t="str">
        <f>IF(ISTEXT(Tides!C261),Tides!C261,"")</f>
        <v>12:19 PM / 1.0 m</v>
      </c>
      <c r="Y261" s="22" t="str">
        <f>IF(ISTEXT(Tides!D261),Tides!D261,"")</f>
        <v>6:48 PM / 3.9 m</v>
      </c>
      <c r="Z261" s="22" t="str">
        <f>IF(ISTEXT(Tides!E261),Tides!E261,"")</f>
        <v/>
      </c>
      <c r="AA261" s="22" t="str">
        <f>IF(ISTEXT(Tides!F261),Tides!F261,"")</f>
        <v/>
      </c>
      <c r="AB261" s="60">
        <f t="shared" si="136"/>
        <v>0.4506944444444444</v>
      </c>
      <c r="AC261" s="61">
        <f t="shared" si="129"/>
        <v>0.5756944444444444</v>
      </c>
      <c r="AD261" s="60" t="str">
        <f t="shared" si="130"/>
        <v/>
      </c>
      <c r="AE261" s="64" t="str">
        <f t="shared" si="131"/>
        <v/>
      </c>
      <c r="AF261" s="37">
        <f>Tides!H261</f>
        <v>0.24583333333333335</v>
      </c>
      <c r="AG261" s="37">
        <f>Tides!I261</f>
        <v>0.85069444444444453</v>
      </c>
    </row>
    <row r="262" spans="1:33" ht="19.95" customHeight="1" x14ac:dyDescent="0.25">
      <c r="A262" s="8" t="str">
        <f>Tides!A262</f>
        <v>Thu 25</v>
      </c>
      <c r="B262" s="9" t="str">
        <f>IF(ISNUMBER(TIMEVALUE(LEFT(Tides!B262,5))),TIMEVALUE(LEFT(Tides!B262,5)),"")</f>
        <v/>
      </c>
      <c r="C262" s="10" t="str">
        <f>IF(ISNUMBER(VALUE(LEFT(RIGHT(Tides!B262,6),4))),VALUE(LEFT(RIGHT(Tides!B262,6),4)),"")</f>
        <v/>
      </c>
      <c r="D262" s="9">
        <f>IF(ISNUMBER(TIMEVALUE(LEFT(Tides!C262,5))),TIMEVALUE(LEFT(Tides!C262,5)),"")</f>
        <v>0.52777777777777779</v>
      </c>
      <c r="E262" s="10">
        <f>COUNTIF(Tides!C262, "*PM*")</f>
        <v>0</v>
      </c>
      <c r="F262" s="59">
        <f>IF(ISNUMBER(TIMEVALUE(LEFT(Tides!C262,5))),TIMEVALUE(LEFT(Tides!C262,5)),"")</f>
        <v>0.52777777777777779</v>
      </c>
      <c r="G262" s="51">
        <f>IF(ISNUMBER(VALUE(LEFT(RIGHT(Tides!C262,6),4))),VALUE(LEFT(RIGHT(Tides!C262,6),4)),"")</f>
        <v>1.3</v>
      </c>
      <c r="H262" s="9">
        <f>IF(ISNUMBER(TIMEVALUE(LEFT(Tides!D262,5))),TIMEVALUE(LEFT(Tides!D262,5)),"")</f>
        <v>0.29930555555555555</v>
      </c>
      <c r="I262" s="10">
        <f>IF(ISNUMBER(VALUE(LEFT(RIGHT(Tides!D262,6),4))),VALUE(LEFT(RIGHT(Tides!D262,6),4)),"")</f>
        <v>3.9</v>
      </c>
      <c r="J262" s="9">
        <f>IF(ISNUMBER(TIMEVALUE(LEFT(Tides!E262,5))),TIMEVALUE(LEFT(Tides!E262,5)),"")</f>
        <v>5.486111111111111E-2</v>
      </c>
      <c r="K262" s="10">
        <f>COUNTIF(Tides!E262, "*PM*")</f>
        <v>1</v>
      </c>
      <c r="L262" s="59">
        <f t="shared" si="132"/>
        <v>0.55486111111111114</v>
      </c>
      <c r="M262" s="51">
        <f>IF(ISNUMBER(VALUE(LEFT(RIGHT(Tides!E262,6),4))),VALUE(LEFT(RIGHT(Tides!E262,6),4)),"")</f>
        <v>1.2</v>
      </c>
      <c r="N262" s="9">
        <f>IF(ISNUMBER(TIMEVALUE(LEFT(Tides!F262,5))),TIMEVALUE(LEFT(Tides!F262,5)),"")</f>
        <v>0.32777777777777778</v>
      </c>
      <c r="O262" s="9"/>
      <c r="P262" s="10">
        <f>IF(ISNUMBER(VALUE(LEFT(RIGHT(Tides!F262,6),4))),VALUE(LEFT(RIGHT(Tides!F262,6),4)),"")</f>
        <v>3.7</v>
      </c>
      <c r="R262" s="36" t="str">
        <f t="shared" si="123"/>
        <v>Thu 25</v>
      </c>
      <c r="S262" s="22" t="str">
        <f t="shared" si="124"/>
        <v>1.0 hour</v>
      </c>
      <c r="T262" s="22">
        <f t="shared" si="135"/>
        <v>4.1666666666666699E-2</v>
      </c>
      <c r="U262" s="22" t="str">
        <f t="shared" si="125"/>
        <v>1.5 hour</v>
      </c>
      <c r="V262" s="22">
        <f t="shared" si="127"/>
        <v>6.25E-2</v>
      </c>
      <c r="W262" s="22" t="str">
        <f>IF(ISTEXT(Tides!B262),Tides!B262,"")</f>
        <v/>
      </c>
      <c r="X262" s="22" t="str">
        <f>IF(ISTEXT(Tides!C262),Tides!C262,"")</f>
        <v>12:40 AM / 1.3 m</v>
      </c>
      <c r="Y262" s="22" t="str">
        <f>IF(ISTEXT(Tides!D262),Tides!D262,"")</f>
        <v>7:11 AM / 3.9 m</v>
      </c>
      <c r="Z262" s="22" t="str">
        <f>IF(ISTEXT(Tides!E262),Tides!E262,"")</f>
        <v>1:19 PM / 1.2 m</v>
      </c>
      <c r="AA262" s="22" t="str">
        <f>IF(ISTEXT(Tides!F262),Tides!F262,"")</f>
        <v>7:52 PM / 3.7 m</v>
      </c>
      <c r="AB262" s="60">
        <f t="shared" si="133"/>
        <v>0.4861111111111111</v>
      </c>
      <c r="AC262" s="61">
        <f t="shared" si="129"/>
        <v>0.56944444444444453</v>
      </c>
      <c r="AD262" s="60">
        <f t="shared" si="130"/>
        <v>0.49236111111111114</v>
      </c>
      <c r="AE262" s="64">
        <f t="shared" si="131"/>
        <v>0.61736111111111114</v>
      </c>
      <c r="AF262" s="37">
        <f>Tides!H262</f>
        <v>0.24722222222222223</v>
      </c>
      <c r="AG262" s="37">
        <f>Tides!I262</f>
        <v>0.84861111111111109</v>
      </c>
    </row>
    <row r="263" spans="1:33" ht="19.95" customHeight="1" x14ac:dyDescent="0.25">
      <c r="A263" s="8" t="str">
        <f>Tides!A263</f>
        <v>Fri 26</v>
      </c>
      <c r="B263" s="9" t="str">
        <f>IF(ISNUMBER(TIMEVALUE(LEFT(Tides!B263,5))),TIMEVALUE(LEFT(Tides!B263,5)),"")</f>
        <v/>
      </c>
      <c r="C263" s="10" t="str">
        <f>IF(ISNUMBER(VALUE(LEFT(RIGHT(Tides!B263,6),4))),VALUE(LEFT(RIGHT(Tides!B263,6),4)),"")</f>
        <v/>
      </c>
      <c r="D263" s="9">
        <f>IF(ISNUMBER(TIMEVALUE(LEFT(Tides!C263,5))),TIMEVALUE(LEFT(Tides!C263,5)),"")</f>
        <v>7.4999999999999997E-2</v>
      </c>
      <c r="E263" s="10">
        <f>COUNTIF(Tides!C263, "*PM*")</f>
        <v>0</v>
      </c>
      <c r="F263" s="59">
        <f>IF(ISNUMBER(TIMEVALUE(LEFT(Tides!C263,5))),TIMEVALUE(LEFT(Tides!C263,5)),"")</f>
        <v>7.4999999999999997E-2</v>
      </c>
      <c r="G263" s="51">
        <f>IF(ISNUMBER(VALUE(LEFT(RIGHT(Tides!C263,6),4))),VALUE(LEFT(RIGHT(Tides!C263,6),4)),"")</f>
        <v>1.5</v>
      </c>
      <c r="H263" s="9">
        <f>IF(ISNUMBER(TIMEVALUE(LEFT(Tides!D263,5))),TIMEVALUE(LEFT(Tides!D263,5)),"")</f>
        <v>0.34930555555555554</v>
      </c>
      <c r="I263" s="10">
        <f>IF(ISNUMBER(VALUE(LEFT(RIGHT(Tides!D263,6),4))),VALUE(LEFT(RIGHT(Tides!D263,6),4)),"")</f>
        <v>3.7</v>
      </c>
      <c r="J263" s="9">
        <f>IF(ISNUMBER(TIMEVALUE(LEFT(Tides!E263,5))),TIMEVALUE(LEFT(Tides!E263,5)),"")</f>
        <v>0.10694444444444444</v>
      </c>
      <c r="K263" s="10">
        <f>COUNTIF(Tides!E263, "*PM*")</f>
        <v>1</v>
      </c>
      <c r="L263" s="59">
        <f t="shared" si="132"/>
        <v>0.6069444444444444</v>
      </c>
      <c r="M263" s="51">
        <f>IF(ISNUMBER(VALUE(LEFT(RIGHT(Tides!E263,6),4))),VALUE(LEFT(RIGHT(Tides!E263,6),4)),"")</f>
        <v>1.5</v>
      </c>
      <c r="N263" s="9">
        <f>IF(ISNUMBER(TIMEVALUE(LEFT(Tides!F263,5))),TIMEVALUE(LEFT(Tides!F263,5)),"")</f>
        <v>0.37847222222222227</v>
      </c>
      <c r="O263" s="9"/>
      <c r="P263" s="10">
        <f>IF(ISNUMBER(VALUE(LEFT(RIGHT(Tides!F263,6),4))),VALUE(LEFT(RIGHT(Tides!F263,6),4)),"")</f>
        <v>3.6</v>
      </c>
      <c r="R263" s="36" t="str">
        <f t="shared" si="123"/>
        <v>Fri 26</v>
      </c>
      <c r="S263" s="22" t="str">
        <f t="shared" si="124"/>
        <v>No Restriction</v>
      </c>
      <c r="T263" s="22">
        <f t="shared" si="135"/>
        <v>0</v>
      </c>
      <c r="U263" s="22" t="str">
        <f t="shared" si="125"/>
        <v>No Restriction</v>
      </c>
      <c r="V263" s="22">
        <f t="shared" si="127"/>
        <v>0</v>
      </c>
      <c r="W263" s="22" t="str">
        <f>IF(ISTEXT(Tides!B263),Tides!B263,"")</f>
        <v/>
      </c>
      <c r="X263" s="22" t="str">
        <f>IF(ISTEXT(Tides!C263),Tides!C263,"")</f>
        <v>1:48 AM / 1.5 m</v>
      </c>
      <c r="Y263" s="22" t="str">
        <f>IF(ISTEXT(Tides!D263),Tides!D263,"")</f>
        <v>8:23 AM / 3.7 m</v>
      </c>
      <c r="Z263" s="22" t="str">
        <f>IF(ISTEXT(Tides!E263),Tides!E263,"")</f>
        <v>2:34 PM / 1.5 m</v>
      </c>
      <c r="AA263" s="22" t="str">
        <f>IF(ISTEXT(Tides!F263),Tides!F263,"")</f>
        <v>9:05 PM / 3.6 m</v>
      </c>
      <c r="AB263" s="60" t="str">
        <f t="shared" si="133"/>
        <v/>
      </c>
      <c r="AC263" s="61" t="str">
        <f t="shared" si="129"/>
        <v/>
      </c>
      <c r="AD263" s="60" t="str">
        <f t="shared" si="130"/>
        <v/>
      </c>
      <c r="AE263" s="64" t="str">
        <f t="shared" si="131"/>
        <v/>
      </c>
      <c r="AF263" s="37">
        <f>Tides!H263</f>
        <v>0.24861111111111112</v>
      </c>
      <c r="AG263" s="37">
        <f>Tides!I263</f>
        <v>0.84722222222222221</v>
      </c>
    </row>
    <row r="264" spans="1:33" ht="19.95" customHeight="1" x14ac:dyDescent="0.25">
      <c r="A264" s="8" t="str">
        <f>Tides!A264</f>
        <v>Sat 27</v>
      </c>
      <c r="B264" s="9" t="str">
        <f>IF(ISNUMBER(TIMEVALUE(LEFT(Tides!B264,5))),TIMEVALUE(LEFT(Tides!B264,5)),"")</f>
        <v/>
      </c>
      <c r="C264" s="10" t="str">
        <f>IF(ISNUMBER(VALUE(LEFT(RIGHT(Tides!B264,6),4))),VALUE(LEFT(RIGHT(Tides!B264,6),4)),"")</f>
        <v/>
      </c>
      <c r="D264" s="9">
        <f>IF(ISNUMBER(TIMEVALUE(LEFT(Tides!C264,5))),TIMEVALUE(LEFT(Tides!C264,5)),"")</f>
        <v>0.13472222222222222</v>
      </c>
      <c r="E264" s="10">
        <f>COUNTIF(Tides!C264, "*PM*")</f>
        <v>0</v>
      </c>
      <c r="F264" s="59">
        <f>IF(ISNUMBER(TIMEVALUE(LEFT(Tides!C264,5))),TIMEVALUE(LEFT(Tides!C264,5)),"")</f>
        <v>0.13472222222222222</v>
      </c>
      <c r="G264" s="51">
        <f>IF(ISNUMBER(VALUE(LEFT(RIGHT(Tides!C264,6),4))),VALUE(LEFT(RIGHT(Tides!C264,6),4)),"")</f>
        <v>1.5</v>
      </c>
      <c r="H264" s="9">
        <f>IF(ISNUMBER(TIMEVALUE(LEFT(Tides!D264,5))),TIMEVALUE(LEFT(Tides!D264,5)),"")</f>
        <v>0.40625</v>
      </c>
      <c r="I264" s="10">
        <f>IF(ISNUMBER(VALUE(LEFT(RIGHT(Tides!D264,6),4))),VALUE(LEFT(RIGHT(Tides!D264,6),4)),"")</f>
        <v>3.7</v>
      </c>
      <c r="J264" s="9">
        <f>IF(ISNUMBER(TIMEVALUE(LEFT(Tides!E264,5))),TIMEVALUE(LEFT(Tides!E264,5)),"")</f>
        <v>0.16666666666666666</v>
      </c>
      <c r="K264" s="10">
        <f>COUNTIF(Tides!E264, "*PM*")</f>
        <v>1</v>
      </c>
      <c r="L264" s="59">
        <f t="shared" si="132"/>
        <v>0.66666666666666663</v>
      </c>
      <c r="M264" s="51">
        <f>IF(ISNUMBER(VALUE(LEFT(RIGHT(Tides!E264,6),4))),VALUE(LEFT(RIGHT(Tides!E264,6),4)),"")</f>
        <v>1.6</v>
      </c>
      <c r="N264" s="9">
        <f>IF(ISNUMBER(TIMEVALUE(LEFT(Tides!F264,5))),TIMEVALUE(LEFT(Tides!F264,5)),"")</f>
        <v>0.43124999999999997</v>
      </c>
      <c r="O264" s="9"/>
      <c r="P264" s="10">
        <f>IF(ISNUMBER(VALUE(LEFT(RIGHT(Tides!F264,6),4))),VALUE(LEFT(RIGHT(Tides!F264,6),4)),"")</f>
        <v>3.6</v>
      </c>
      <c r="R264" s="36" t="str">
        <f t="shared" si="123"/>
        <v>Sat 27</v>
      </c>
      <c r="S264" s="22" t="str">
        <f t="shared" si="124"/>
        <v>No Restriction</v>
      </c>
      <c r="T264" s="22">
        <f t="shared" si="135"/>
        <v>0</v>
      </c>
      <c r="U264" s="22" t="str">
        <f t="shared" si="125"/>
        <v>No Restriction</v>
      </c>
      <c r="V264" s="22">
        <f t="shared" si="127"/>
        <v>0</v>
      </c>
      <c r="W264" s="22" t="str">
        <f>IF(ISTEXT(Tides!B264),Tides!B264,"")</f>
        <v/>
      </c>
      <c r="X264" s="22" t="str">
        <f>IF(ISTEXT(Tides!C264),Tides!C264,"")</f>
        <v>3:14 AM / 1.5 m</v>
      </c>
      <c r="Y264" s="22" t="str">
        <f>IF(ISTEXT(Tides!D264),Tides!D264,"")</f>
        <v>9:45 AM / 3.7 m</v>
      </c>
      <c r="Z264" s="22" t="str">
        <f>IF(ISTEXT(Tides!E264),Tides!E264,"")</f>
        <v>4:00 PM / 1.6 m</v>
      </c>
      <c r="AA264" s="22" t="str">
        <f>IF(ISTEXT(Tides!F264),Tides!F264,"")</f>
        <v>10:21 PM / 3.6 m</v>
      </c>
      <c r="AB264" s="60" t="str">
        <f t="shared" si="133"/>
        <v/>
      </c>
      <c r="AC264" s="61" t="str">
        <f t="shared" si="129"/>
        <v/>
      </c>
      <c r="AD264" s="60" t="str">
        <f t="shared" si="130"/>
        <v/>
      </c>
      <c r="AE264" s="64" t="str">
        <f t="shared" si="131"/>
        <v/>
      </c>
      <c r="AF264" s="37">
        <f>Tides!H264</f>
        <v>0.25</v>
      </c>
      <c r="AG264" s="37">
        <f>Tides!I264</f>
        <v>0.84513888888888899</v>
      </c>
    </row>
    <row r="265" spans="1:33" ht="19.95" customHeight="1" x14ac:dyDescent="0.25">
      <c r="A265" s="8" t="str">
        <f>Tides!A265</f>
        <v>Sun 28</v>
      </c>
      <c r="B265" s="9" t="str">
        <f>IF(ISNUMBER(TIMEVALUE(LEFT(Tides!B265,5))),TIMEVALUE(LEFT(Tides!B265,5)),"")</f>
        <v/>
      </c>
      <c r="C265" s="10" t="str">
        <f>IF(ISNUMBER(VALUE(LEFT(RIGHT(Tides!B265,6),4))),VALUE(LEFT(RIGHT(Tides!B265,6),4)),"")</f>
        <v/>
      </c>
      <c r="D265" s="9">
        <f>IF(ISNUMBER(TIMEVALUE(LEFT(Tides!C265,5))),TIMEVALUE(LEFT(Tides!C265,5)),"")</f>
        <v>0.19375000000000001</v>
      </c>
      <c r="E265" s="10">
        <f>COUNTIF(Tides!C265, "*PM*")</f>
        <v>0</v>
      </c>
      <c r="F265" s="59">
        <f>IF(ISNUMBER(TIMEVALUE(LEFT(Tides!C265,5))),TIMEVALUE(LEFT(Tides!C265,5)),"")</f>
        <v>0.19375000000000001</v>
      </c>
      <c r="G265" s="51">
        <f>IF(ISNUMBER(VALUE(LEFT(RIGHT(Tides!C265,6),4))),VALUE(LEFT(RIGHT(Tides!C265,6),4)),"")</f>
        <v>1.4</v>
      </c>
      <c r="H265" s="9">
        <f>IF(ISNUMBER(TIMEVALUE(LEFT(Tides!D265,5))),TIMEVALUE(LEFT(Tides!D265,5)),"")</f>
        <v>0.46111111111111108</v>
      </c>
      <c r="I265" s="10">
        <f>IF(ISNUMBER(VALUE(LEFT(RIGHT(Tides!D265,6),4))),VALUE(LEFT(RIGHT(Tides!D265,6),4)),"")</f>
        <v>3.7</v>
      </c>
      <c r="J265" s="9">
        <f>IF(ISNUMBER(TIMEVALUE(LEFT(Tides!E265,5))),TIMEVALUE(LEFT(Tides!E265,5)),"")</f>
        <v>0.21805555555555556</v>
      </c>
      <c r="K265" s="10">
        <f>COUNTIF(Tides!E265, "*PM*")</f>
        <v>1</v>
      </c>
      <c r="L265" s="59">
        <f t="shared" si="132"/>
        <v>0.71805555555555556</v>
      </c>
      <c r="M265" s="51">
        <f>IF(ISNUMBER(VALUE(LEFT(RIGHT(Tides!E265,6),4))),VALUE(LEFT(RIGHT(Tides!E265,6),4)),"")</f>
        <v>1.5</v>
      </c>
      <c r="N265" s="9">
        <f>IF(ISNUMBER(TIMEVALUE(LEFT(Tides!F265,5))),TIMEVALUE(LEFT(Tides!F265,5)),"")</f>
        <v>0.47847222222222219</v>
      </c>
      <c r="O265" s="9"/>
      <c r="P265" s="10">
        <f>IF(ISNUMBER(VALUE(LEFT(RIGHT(Tides!F265,6),4))),VALUE(LEFT(RIGHT(Tides!F265,6),4)),"")</f>
        <v>3.8</v>
      </c>
      <c r="R265" s="36" t="str">
        <f t="shared" si="123"/>
        <v>Sun 28</v>
      </c>
      <c r="S265" s="22" t="str">
        <f t="shared" si="124"/>
        <v>No Restriction</v>
      </c>
      <c r="T265" s="22">
        <f t="shared" si="135"/>
        <v>0</v>
      </c>
      <c r="U265" s="22" t="str">
        <f t="shared" si="125"/>
        <v>No Restriction</v>
      </c>
      <c r="V265" s="22">
        <f t="shared" si="127"/>
        <v>0</v>
      </c>
      <c r="W265" s="22" t="str">
        <f>IF(ISTEXT(Tides!B265),Tides!B265,"")</f>
        <v/>
      </c>
      <c r="X265" s="22" t="str">
        <f>IF(ISTEXT(Tides!C265),Tides!C265,"")</f>
        <v>4:39 AM / 1.4 m</v>
      </c>
      <c r="Y265" s="22" t="str">
        <f>IF(ISTEXT(Tides!D265),Tides!D265,"")</f>
        <v>11:04 AM / 3.7 m</v>
      </c>
      <c r="Z265" s="22" t="str">
        <f>IF(ISTEXT(Tides!E265),Tides!E265,"")</f>
        <v>5:14 PM / 1.5 m</v>
      </c>
      <c r="AA265" s="22" t="str">
        <f>IF(ISTEXT(Tides!F265),Tides!F265,"")</f>
        <v>11:29 PM / 3.8 m</v>
      </c>
      <c r="AB265" s="60" t="str">
        <f t="shared" si="133"/>
        <v/>
      </c>
      <c r="AC265" s="61" t="str">
        <f t="shared" si="129"/>
        <v/>
      </c>
      <c r="AD265" s="60" t="str">
        <f t="shared" si="130"/>
        <v/>
      </c>
      <c r="AE265" s="64" t="str">
        <f t="shared" si="131"/>
        <v/>
      </c>
      <c r="AF265" s="37">
        <f>Tides!H265</f>
        <v>0.25138888888888888</v>
      </c>
      <c r="AG265" s="37">
        <f>Tides!I265</f>
        <v>0.84305555555555556</v>
      </c>
    </row>
    <row r="266" spans="1:33" ht="19.95" customHeight="1" x14ac:dyDescent="0.25">
      <c r="A266" s="8" t="str">
        <f>Tides!A266</f>
        <v>Mon 29</v>
      </c>
      <c r="B266" s="9" t="str">
        <f>IF(ISNUMBER(TIMEVALUE(LEFT(Tides!B266,5))),TIMEVALUE(LEFT(Tides!B266,5)),"")</f>
        <v/>
      </c>
      <c r="C266" s="10" t="str">
        <f>IF(ISNUMBER(VALUE(LEFT(RIGHT(Tides!B266,6),4))),VALUE(LEFT(RIGHT(Tides!B266,6),4)),"")</f>
        <v/>
      </c>
      <c r="D266" s="9">
        <f>IF(ISNUMBER(TIMEVALUE(LEFT(Tides!C266,5))),TIMEVALUE(LEFT(Tides!C266,5)),"")</f>
        <v>0.24166666666666667</v>
      </c>
      <c r="E266" s="10">
        <f>COUNTIF(Tides!C266, "*PM*")</f>
        <v>0</v>
      </c>
      <c r="F266" s="59">
        <f>IF(ISNUMBER(TIMEVALUE(LEFT(Tides!C266,5))),TIMEVALUE(LEFT(Tides!C266,5)),"")</f>
        <v>0.24166666666666667</v>
      </c>
      <c r="G266" s="51">
        <f>IF(ISNUMBER(VALUE(LEFT(RIGHT(Tides!C266,6),4))),VALUE(LEFT(RIGHT(Tides!C266,6),4)),"")</f>
        <v>1.2</v>
      </c>
      <c r="H266" s="9">
        <f>IF(ISNUMBER(TIMEVALUE(LEFT(Tides!D266,5))),TIMEVALUE(LEFT(Tides!D266,5)),"")</f>
        <v>0.50763888888888886</v>
      </c>
      <c r="I266" s="10">
        <f>IF(ISNUMBER(VALUE(LEFT(RIGHT(Tides!D266,6),4))),VALUE(LEFT(RIGHT(Tides!D266,6),4)),"")</f>
        <v>3.9</v>
      </c>
      <c r="J266" s="9">
        <f>IF(ISNUMBER(TIMEVALUE(LEFT(Tides!E266,5))),TIMEVALUE(LEFT(Tides!E266,5)),"")</f>
        <v>0.2590277777777778</v>
      </c>
      <c r="K266" s="10">
        <f>COUNTIF(Tides!E266, "*PM*")</f>
        <v>1</v>
      </c>
      <c r="L266" s="59">
        <f t="shared" si="132"/>
        <v>0.75902777777777786</v>
      </c>
      <c r="M266" s="51">
        <f>IF(ISNUMBER(VALUE(LEFT(RIGHT(Tides!E266,6),4))),VALUE(LEFT(RIGHT(Tides!E266,6),4)),"")</f>
        <v>1.3</v>
      </c>
      <c r="N266" s="9" t="str">
        <f>IF(ISNUMBER(TIMEVALUE(LEFT(Tides!F266,5))),TIMEVALUE(LEFT(Tides!F266,5)),"")</f>
        <v/>
      </c>
      <c r="O266" s="9"/>
      <c r="P266" s="10" t="str">
        <f>IF(ISNUMBER(VALUE(LEFT(RIGHT(Tides!F266,6),4))),VALUE(LEFT(RIGHT(Tides!F266,6),4)),"")</f>
        <v/>
      </c>
      <c r="R266" s="36" t="str">
        <f t="shared" si="123"/>
        <v>Mon 29</v>
      </c>
      <c r="S266" s="22" t="str">
        <f t="shared" si="124"/>
        <v>1.5 hour</v>
      </c>
      <c r="T266" s="22">
        <f t="shared" si="135"/>
        <v>6.25E-2</v>
      </c>
      <c r="U266" s="22" t="str">
        <f t="shared" si="125"/>
        <v>1.0 hour</v>
      </c>
      <c r="V266" s="22">
        <f t="shared" si="127"/>
        <v>4.1666666666666699E-2</v>
      </c>
      <c r="W266" s="22" t="str">
        <f>IF(ISTEXT(Tides!B266),Tides!B266,"")</f>
        <v/>
      </c>
      <c r="X266" s="22" t="str">
        <f>IF(ISTEXT(Tides!C266),Tides!C266,"")</f>
        <v>5:48 AM / 1.2 m</v>
      </c>
      <c r="Y266" s="22" t="str">
        <f>IF(ISTEXT(Tides!D266),Tides!D266,"")</f>
        <v>12:11 PM / 3.9 m</v>
      </c>
      <c r="Z266" s="22" t="str">
        <f>IF(ISTEXT(Tides!E266),Tides!E266,"")</f>
        <v>6:13 PM / 1.3 m</v>
      </c>
      <c r="AA266" s="22" t="str">
        <f>IF(ISTEXT(Tides!F266),Tides!F266,"")</f>
        <v/>
      </c>
      <c r="AB266" s="60">
        <f t="shared" si="133"/>
        <v>0.17916666666666667</v>
      </c>
      <c r="AC266" s="61">
        <f t="shared" si="129"/>
        <v>0.3041666666666667</v>
      </c>
      <c r="AD266" s="60">
        <f t="shared" si="130"/>
        <v>0.71736111111111112</v>
      </c>
      <c r="AE266" s="64">
        <f t="shared" si="131"/>
        <v>0.8006944444444446</v>
      </c>
      <c r="AF266" s="37">
        <f>Tides!H266</f>
        <v>0.25277777777777777</v>
      </c>
      <c r="AG266" s="37">
        <f>Tides!I266</f>
        <v>0.84166666666666667</v>
      </c>
    </row>
    <row r="267" spans="1:33" ht="19.95" customHeight="1" x14ac:dyDescent="0.25">
      <c r="A267" s="8" t="str">
        <f>Tides!A267</f>
        <v>Tue 30</v>
      </c>
      <c r="B267" s="9">
        <f>IF(ISNUMBER(TIMEVALUE(LEFT(Tides!B267,5))),TIMEVALUE(LEFT(Tides!B267,5)),"")</f>
        <v>0.5180555555555556</v>
      </c>
      <c r="C267" s="10">
        <f>IF(ISNUMBER(VALUE(LEFT(RIGHT(Tides!B267,6),4))),VALUE(LEFT(RIGHT(Tides!B267,6),4)),"")</f>
        <v>4</v>
      </c>
      <c r="D267" s="9">
        <f>IF(ISNUMBER(TIMEVALUE(LEFT(Tides!C267,5))),TIMEVALUE(LEFT(Tides!C267,5)),"")</f>
        <v>0.27847222222222223</v>
      </c>
      <c r="E267" s="10">
        <f>COUNTIF(Tides!C267, "*PM*")</f>
        <v>0</v>
      </c>
      <c r="F267" s="59">
        <f>IF(ISNUMBER(TIMEVALUE(LEFT(Tides!C267,5))),TIMEVALUE(LEFT(Tides!C267,5)),"")</f>
        <v>0.27847222222222223</v>
      </c>
      <c r="G267" s="51">
        <f>IF(ISNUMBER(VALUE(LEFT(RIGHT(Tides!C267,6),4))),VALUE(LEFT(RIGHT(Tides!C267,6),4)),"")</f>
        <v>1</v>
      </c>
      <c r="H267" s="9">
        <f>IF(ISNUMBER(TIMEVALUE(LEFT(Tides!D267,5))),TIMEVALUE(LEFT(Tides!D267,5)),"")</f>
        <v>4.5138888888888888E-2</v>
      </c>
      <c r="I267" s="10">
        <f>IF(ISNUMBER(VALUE(LEFT(RIGHT(Tides!D267,6),4))),VALUE(LEFT(RIGHT(Tides!D267,6),4)),"")</f>
        <v>4</v>
      </c>
      <c r="J267" s="9">
        <f>IF(ISNUMBER(TIMEVALUE(LEFT(Tides!E267,5))),TIMEVALUE(LEFT(Tides!E267,5)),"")</f>
        <v>0.29166666666666669</v>
      </c>
      <c r="K267" s="10">
        <f>COUNTIF(Tides!E267, "*PM*")</f>
        <v>1</v>
      </c>
      <c r="L267" s="59">
        <f t="shared" si="132"/>
        <v>0.79166666666666674</v>
      </c>
      <c r="M267" s="51">
        <f>IF(ISNUMBER(VALUE(LEFT(RIGHT(Tides!E267,6),4))),VALUE(LEFT(RIGHT(Tides!E267,6),4)),"")</f>
        <v>1.2</v>
      </c>
      <c r="N267" s="9" t="str">
        <f>IF(ISNUMBER(TIMEVALUE(LEFT(Tides!F267,5))),TIMEVALUE(LEFT(Tides!F267,5)),"")</f>
        <v/>
      </c>
      <c r="O267" s="9"/>
      <c r="P267" s="10" t="str">
        <f>IF(ISNUMBER(VALUE(LEFT(RIGHT(Tides!F267,6),4))),VALUE(LEFT(RIGHT(Tides!F267,6),4)),"")</f>
        <v/>
      </c>
      <c r="R267" s="36" t="str">
        <f t="shared" si="123"/>
        <v>Tue 30</v>
      </c>
      <c r="S267" s="22" t="str">
        <f t="shared" si="124"/>
        <v>1.5 hour</v>
      </c>
      <c r="T267" s="22">
        <f t="shared" si="135"/>
        <v>6.25E-2</v>
      </c>
      <c r="U267" s="22" t="str">
        <f t="shared" si="125"/>
        <v>1.5 hour</v>
      </c>
      <c r="V267" s="22">
        <f t="shared" si="127"/>
        <v>6.25E-2</v>
      </c>
      <c r="W267" s="22" t="str">
        <f>IF(ISTEXT(Tides!B267),Tides!B267,"")</f>
        <v>12:26 AM / 4.0 m</v>
      </c>
      <c r="X267" s="22" t="str">
        <f>IF(ISTEXT(Tides!C267),Tides!C267,"")</f>
        <v>6:41 AM / 1.0 m</v>
      </c>
      <c r="Y267" s="22" t="str">
        <f>IF(ISTEXT(Tides!D267),Tides!D267,"")</f>
        <v>1:05 PM / 4.0 m</v>
      </c>
      <c r="Z267" s="22" t="str">
        <f>IF(ISTEXT(Tides!E267),Tides!E267,"")</f>
        <v>7:00 PM / 1.2 m</v>
      </c>
      <c r="AA267" s="22" t="str">
        <f>IF(ISTEXT(Tides!F267),Tides!F267,"")</f>
        <v/>
      </c>
      <c r="AB267" s="60">
        <f t="shared" si="133"/>
        <v>0.21597222222222223</v>
      </c>
      <c r="AC267" s="61">
        <f t="shared" si="129"/>
        <v>0.34097222222222223</v>
      </c>
      <c r="AD267" s="60">
        <f t="shared" si="130"/>
        <v>0.72916666666666674</v>
      </c>
      <c r="AE267" s="64">
        <f t="shared" si="131"/>
        <v>0.85416666666666674</v>
      </c>
      <c r="AF267" s="37">
        <f>Tides!H267</f>
        <v>0.25416666666666665</v>
      </c>
      <c r="AG267" s="37">
        <f>Tides!I267</f>
        <v>0.83958333333333324</v>
      </c>
    </row>
    <row r="268" spans="1:33" ht="19.95" customHeight="1" thickBot="1" x14ac:dyDescent="0.3">
      <c r="A268" s="8" t="str">
        <f>Tides!A268</f>
        <v>Wed 31</v>
      </c>
      <c r="B268" s="9">
        <f>IF(ISNUMBER(TIMEVALUE(LEFT(Tides!B268,5))),TIMEVALUE(LEFT(Tides!B268,5)),"")</f>
        <v>5.1388888888888894E-2</v>
      </c>
      <c r="C268" s="10">
        <f>IF(ISNUMBER(VALUE(LEFT(RIGHT(Tides!B268,6),4))),VALUE(LEFT(RIGHT(Tides!B268,6),4)),"")</f>
        <v>4.2</v>
      </c>
      <c r="D268" s="9">
        <f>IF(ISNUMBER(TIMEVALUE(LEFT(Tides!C268,5))),TIMEVALUE(LEFT(Tides!C268,5)),"")</f>
        <v>0.30972222222222223</v>
      </c>
      <c r="E268" s="10">
        <f>COUNTIF(Tides!C268, "*PM*")</f>
        <v>0</v>
      </c>
      <c r="F268" s="59">
        <f>IF(ISNUMBER(TIMEVALUE(LEFT(Tides!C268,5))),TIMEVALUE(LEFT(Tides!C268,5)),"")</f>
        <v>0.30972222222222223</v>
      </c>
      <c r="G268" s="51">
        <f>IF(ISNUMBER(VALUE(LEFT(RIGHT(Tides!C268,6),4))),VALUE(LEFT(RIGHT(Tides!C268,6),4)),"")</f>
        <v>0.8</v>
      </c>
      <c r="H268" s="9">
        <f>IF(ISNUMBER(TIMEVALUE(LEFT(Tides!D268,5))),TIMEVALUE(LEFT(Tides!D268,5)),"")</f>
        <v>7.5694444444444439E-2</v>
      </c>
      <c r="I268" s="10">
        <f>IF(ISNUMBER(VALUE(LEFT(RIGHT(Tides!D268,6),4))),VALUE(LEFT(RIGHT(Tides!D268,6),4)),"")</f>
        <v>4.0999999999999996</v>
      </c>
      <c r="J268" s="9">
        <f>IF(ISNUMBER(TIMEVALUE(LEFT(Tides!E268,5))),TIMEVALUE(LEFT(Tides!E268,5)),"")</f>
        <v>0.31944444444444448</v>
      </c>
      <c r="K268" s="10">
        <f>COUNTIF(Tides!E268, "*PM*")</f>
        <v>1</v>
      </c>
      <c r="L268" s="59">
        <f t="shared" si="132"/>
        <v>0.81944444444444442</v>
      </c>
      <c r="M268" s="51">
        <f>IF(ISNUMBER(VALUE(LEFT(RIGHT(Tides!E268,6),4))),VALUE(LEFT(RIGHT(Tides!E268,6),4)),"")</f>
        <v>1.1000000000000001</v>
      </c>
      <c r="N268" s="9" t="str">
        <f>IF(ISNUMBER(TIMEVALUE(LEFT(Tides!F268,5))),TIMEVALUE(LEFT(Tides!F268,5)),"")</f>
        <v/>
      </c>
      <c r="O268" s="9"/>
      <c r="P268" s="10" t="str">
        <f>IF(ISNUMBER(VALUE(LEFT(RIGHT(Tides!F268,6),4))),VALUE(LEFT(RIGHT(Tides!F268,6),4)),"")</f>
        <v/>
      </c>
      <c r="R268" s="50" t="str">
        <f t="shared" si="123"/>
        <v>Wed 31</v>
      </c>
      <c r="S268" s="38" t="str">
        <f t="shared" si="124"/>
        <v>1.5 hour</v>
      </c>
      <c r="T268" s="38">
        <f t="shared" si="135"/>
        <v>6.25E-2</v>
      </c>
      <c r="U268" s="38" t="str">
        <f t="shared" si="125"/>
        <v>1.5 hour</v>
      </c>
      <c r="V268" s="38">
        <f t="shared" si="127"/>
        <v>6.25E-2</v>
      </c>
      <c r="W268" s="38" t="str">
        <f>IF(ISTEXT(Tides!B268),Tides!B268,"")</f>
        <v>1:14 AM / 4.2 m</v>
      </c>
      <c r="X268" s="38" t="str">
        <f>IF(ISTEXT(Tides!C268),Tides!C268,"")</f>
        <v>7:26 AM / 0.8 m</v>
      </c>
      <c r="Y268" s="38" t="str">
        <f>IF(ISTEXT(Tides!D268),Tides!D268,"")</f>
        <v>1:49 PM / 4.1 m</v>
      </c>
      <c r="Z268" s="38" t="str">
        <f>IF(ISTEXT(Tides!E268),Tides!E268,"")</f>
        <v>7:40 PM / 1.1 m</v>
      </c>
      <c r="AA268" s="38" t="str">
        <f>IF(ISTEXT(Tides!F268),Tides!F268,"")</f>
        <v/>
      </c>
      <c r="AB268" s="65">
        <f t="shared" si="133"/>
        <v>0.24722222222222223</v>
      </c>
      <c r="AC268" s="66">
        <f t="shared" si="129"/>
        <v>0.37222222222222223</v>
      </c>
      <c r="AD268" s="65">
        <f t="shared" si="130"/>
        <v>0.75694444444444442</v>
      </c>
      <c r="AE268" s="67">
        <f t="shared" si="131"/>
        <v>0.88194444444444442</v>
      </c>
      <c r="AF268" s="37">
        <f>Tides!H268</f>
        <v>0.25555555555555559</v>
      </c>
      <c r="AG268" s="37">
        <f>Tides!I268</f>
        <v>0.83750000000000002</v>
      </c>
    </row>
    <row r="269" spans="1:33" ht="19.95" customHeight="1" x14ac:dyDescent="0.25">
      <c r="A269" s="10"/>
      <c r="B269" s="10"/>
      <c r="C269" s="10"/>
      <c r="D269" s="10"/>
      <c r="E269" s="10"/>
      <c r="F269" s="10"/>
      <c r="G269" s="51"/>
      <c r="AF269" s="37"/>
      <c r="AG269" s="37"/>
    </row>
    <row r="270" spans="1:33" s="16" customFormat="1" ht="19.95" customHeight="1" thickBot="1" x14ac:dyDescent="0.3">
      <c r="A270" s="15">
        <f>Tides!A270</f>
        <v>42614</v>
      </c>
      <c r="B270" s="40" t="str">
        <f>IF(ISNUMBER(TIMEVALUE(LEFT(Tides!B269,5))),TIMEVALUE(LEFT(Tides!B269,5)),"")</f>
        <v/>
      </c>
      <c r="C270" s="41" t="str">
        <f>IF(ISNUMBER(VALUE(LEFT(RIGHT(Tides!B269,6),4))),VALUE(LEFT(RIGHT(Tides!B269,6),4)),"")</f>
        <v/>
      </c>
      <c r="D270" s="41"/>
      <c r="E270" s="41"/>
      <c r="F270" s="40" t="str">
        <f>IF(ISNUMBER(TIMEVALUE(LEFT(Tides!C269,5))),TIMEVALUE(LEFT(Tides!C269,5)),"")</f>
        <v/>
      </c>
      <c r="G270" s="56" t="str">
        <f>IF(ISNUMBER(VALUE(LEFT(RIGHT(Tides!C269,6),4))),VALUE(LEFT(RIGHT(Tides!C269,6),4)),"")</f>
        <v/>
      </c>
      <c r="H270" s="40" t="str">
        <f>IF(ISNUMBER(TIMEVALUE(LEFT(Tides!D269,5))),TIMEVALUE(LEFT(Tides!D269,5)),"")</f>
        <v/>
      </c>
      <c r="I270" s="41" t="str">
        <f>IF(ISNUMBER(VALUE(LEFT(RIGHT(Tides!D269,6),4))),VALUE(LEFT(RIGHT(Tides!D269,6),4)),"")</f>
        <v/>
      </c>
      <c r="J270" s="41"/>
      <c r="K270" s="41"/>
      <c r="L270" s="40" t="str">
        <f>IF(ISNUMBER(TIMEVALUE(LEFT(Tides!E269,5))),TIMEVALUE(LEFT(Tides!E269,5)),"")</f>
        <v/>
      </c>
      <c r="M270" s="56" t="str">
        <f>IF(ISNUMBER(VALUE(LEFT(RIGHT(Tides!E269,6),4))),VALUE(LEFT(RIGHT(Tides!E269,6),4)),"")</f>
        <v/>
      </c>
      <c r="N270" s="40" t="str">
        <f>IF(ISNUMBER(TIMEVALUE(LEFT(Tides!F269,5))),TIMEVALUE(LEFT(Tides!F269,5)),"")</f>
        <v/>
      </c>
      <c r="O270" s="40"/>
      <c r="P270" s="41" t="str">
        <f>IF(ISNUMBER(VALUE(LEFT(RIGHT(Tides!F269,6),4))),VALUE(LEFT(RIGHT(Tides!F269,6),4)),"")</f>
        <v/>
      </c>
      <c r="R270" s="62">
        <f>A270</f>
        <v>42614</v>
      </c>
      <c r="S270" s="62"/>
      <c r="T270" s="62"/>
      <c r="U270" s="62"/>
      <c r="V270" s="62"/>
      <c r="W270" s="62"/>
      <c r="X270" s="62"/>
      <c r="AB270" s="17"/>
      <c r="AC270" s="18"/>
      <c r="AD270" s="17"/>
      <c r="AE270" s="18"/>
      <c r="AF270" s="39"/>
      <c r="AG270" s="39"/>
    </row>
    <row r="271" spans="1:33" ht="39.6" x14ac:dyDescent="0.25">
      <c r="A271" s="2" t="s">
        <v>8</v>
      </c>
      <c r="B271" s="3" t="s">
        <v>2</v>
      </c>
      <c r="C271" s="4"/>
      <c r="D271" s="58" t="s">
        <v>3</v>
      </c>
      <c r="E271" s="58" t="s">
        <v>1622</v>
      </c>
      <c r="F271" s="3" t="s">
        <v>1621</v>
      </c>
      <c r="G271" s="53"/>
      <c r="H271" s="5" t="s">
        <v>2</v>
      </c>
      <c r="I271" s="6"/>
      <c r="J271" s="58" t="s">
        <v>3</v>
      </c>
      <c r="K271" s="58" t="s">
        <v>1622</v>
      </c>
      <c r="L271" s="3" t="s">
        <v>1621</v>
      </c>
      <c r="M271" s="57"/>
      <c r="N271" s="5" t="s">
        <v>2</v>
      </c>
      <c r="O271" s="5"/>
      <c r="P271" s="7"/>
      <c r="R271" s="30" t="s">
        <v>8</v>
      </c>
      <c r="S271" s="31" t="s">
        <v>9</v>
      </c>
      <c r="T271" s="31"/>
      <c r="U271" s="31" t="s">
        <v>10</v>
      </c>
      <c r="V271" s="31"/>
      <c r="W271" s="21" t="s">
        <v>2</v>
      </c>
      <c r="X271" s="21" t="s">
        <v>3</v>
      </c>
      <c r="Y271" s="21" t="s">
        <v>2</v>
      </c>
      <c r="Z271" s="21" t="s">
        <v>3</v>
      </c>
      <c r="AA271" s="21" t="s">
        <v>2</v>
      </c>
      <c r="AB271" s="32" t="s">
        <v>11</v>
      </c>
      <c r="AC271" s="33" t="s">
        <v>12</v>
      </c>
      <c r="AD271" s="32" t="s">
        <v>11</v>
      </c>
      <c r="AE271" s="34" t="s">
        <v>12</v>
      </c>
      <c r="AF271" s="35" t="s">
        <v>5</v>
      </c>
      <c r="AG271" s="35" t="s">
        <v>6</v>
      </c>
    </row>
    <row r="272" spans="1:33" ht="19.95" customHeight="1" x14ac:dyDescent="0.25">
      <c r="A272" s="8" t="str">
        <f>Tides!A272</f>
        <v>Thu 1</v>
      </c>
      <c r="B272" s="9">
        <f>IF(ISNUMBER(TIMEVALUE(LEFT(Tides!B272,5))),TIMEVALUE(LEFT(Tides!B272,5)),"")</f>
        <v>8.0555555555555561E-2</v>
      </c>
      <c r="C272" s="10">
        <f>IF(ISNUMBER(VALUE(LEFT(RIGHT(Tides!B272,6),4))),VALUE(LEFT(RIGHT(Tides!B272,6),4)),"")</f>
        <v>4.3</v>
      </c>
      <c r="D272" s="9">
        <f>IF(ISNUMBER(TIMEVALUE(LEFT(Tides!C272,5))),TIMEVALUE(LEFT(Tides!C272,5)),"")</f>
        <v>0.33680555555555558</v>
      </c>
      <c r="E272" s="10">
        <f>COUNTIF(Tides!C272, "*PM*")</f>
        <v>0</v>
      </c>
      <c r="F272" s="59">
        <f t="shared" ref="F272:F288" si="137">IF(E272&gt;0,D272+0.5, D272)</f>
        <v>0.33680555555555558</v>
      </c>
      <c r="G272" s="51">
        <f>IF(ISNUMBER(VALUE(LEFT(RIGHT(Tides!C272,6),4))),VALUE(LEFT(RIGHT(Tides!C272,6),4)),"")</f>
        <v>0.6</v>
      </c>
      <c r="H272" s="9">
        <f>IF(ISNUMBER(TIMEVALUE(LEFT(Tides!D272,5))),TIMEVALUE(LEFT(Tides!D272,5)),"")</f>
        <v>0.10277777777777779</v>
      </c>
      <c r="I272" s="10">
        <f>IF(ISNUMBER(VALUE(LEFT(RIGHT(Tides!D272,6),4))),VALUE(LEFT(RIGHT(Tides!D272,6),4)),"")</f>
        <v>4.2</v>
      </c>
      <c r="J272" s="9">
        <f>IF(ISNUMBER(TIMEVALUE(LEFT(Tides!E272,5))),TIMEVALUE(LEFT(Tides!E272,5)),"")</f>
        <v>0.34513888888888888</v>
      </c>
      <c r="K272" s="10">
        <f>COUNTIF(Tides!E272, "*PM*")</f>
        <v>1</v>
      </c>
      <c r="L272" s="59">
        <f t="shared" ref="L272:L279" si="138">IF(K272&gt;0,J272+0.5, J272)</f>
        <v>0.84513888888888888</v>
      </c>
      <c r="M272" s="51">
        <f>IF(ISNUMBER(VALUE(LEFT(RIGHT(Tides!E272,6),4))),VALUE(LEFT(RIGHT(Tides!E272,6),4)),"")</f>
        <v>1</v>
      </c>
      <c r="N272" s="9" t="str">
        <f>IF(ISNUMBER(TIMEVALUE(LEFT(Tides!F272,5))),TIMEVALUE(LEFT(Tides!F272,5)),"")</f>
        <v/>
      </c>
      <c r="O272" s="9"/>
      <c r="P272" s="10" t="str">
        <f>IF(ISNUMBER(VALUE(LEFT(RIGHT(Tides!F272,6),4))),VALUE(LEFT(RIGHT(Tides!F272,6),4)),"")</f>
        <v/>
      </c>
      <c r="R272" s="36" t="str">
        <f t="shared" ref="R272:R301" si="139">A272</f>
        <v>Thu 1</v>
      </c>
      <c r="S272" s="22" t="str">
        <f t="shared" ref="S272:S301" si="140">IF(OR(G272&gt;1.3,ISNUMBER(G272)=FALSE),"No Restriction",IF(G272&gt;1.2,"1.0 hour",IF(G272&gt;0.5,"1.5 hour","2.0 hours")))</f>
        <v>1.5 hour</v>
      </c>
      <c r="T272" s="22">
        <f>IF(OR(G272&gt;1.3,ISNUMBER(G272)=FALSE),0,IF(G272&gt;1.2,0.0416666666666667,IF(G272&gt;0.5,0.0625,0.0833333333333333)))</f>
        <v>6.25E-2</v>
      </c>
      <c r="U272" s="22" t="str">
        <f t="shared" ref="U272:U301" si="141">IF(OR(M272&gt;1.3,ISNUMBER(M272)=FALSE),"No Restriction",IF(M272&gt;1.2,"1.0 hour",IF(M272&gt;0.5,"1.5 hour","2.0 hours")))</f>
        <v>1.5 hour</v>
      </c>
      <c r="V272" s="22">
        <f>IF(OR(M272&gt;1.3,ISNUMBER(M272)=FALSE),0,IF(M272&gt;1.2,0.0416666666666667,IF(M272&gt;0.5,0.0625,0.0833333333333333)))</f>
        <v>6.25E-2</v>
      </c>
      <c r="W272" s="22" t="str">
        <f>IF(ISTEXT(Tides!B272),Tides!B272,"")</f>
        <v>1:56 AM / 4.3 m</v>
      </c>
      <c r="X272" s="22" t="str">
        <f>IF(ISTEXT(Tides!C272),Tides!C272,"")</f>
        <v>8:05 AM / 0.6 m</v>
      </c>
      <c r="Y272" s="22" t="str">
        <f>IF(ISTEXT(Tides!D272),Tides!D272,"")</f>
        <v>2:28 PM / 4.2 m</v>
      </c>
      <c r="Z272" s="22" t="str">
        <f>IF(ISTEXT(Tides!E272),Tides!E272,"")</f>
        <v>8:17 PM / 1.0 m</v>
      </c>
      <c r="AA272" s="22" t="str">
        <f>IF(ISTEXT(Tides!F272),Tides!F272,"")</f>
        <v/>
      </c>
      <c r="AB272" s="60">
        <f>IF(T272&gt;0,F272-T272,"")</f>
        <v>0.27430555555555558</v>
      </c>
      <c r="AC272" s="61">
        <f>IF(T272&gt;0,F272+T272,"")</f>
        <v>0.39930555555555558</v>
      </c>
      <c r="AD272" s="60">
        <f>IF(V272&gt;0,L272-V272,"")</f>
        <v>0.78263888888888888</v>
      </c>
      <c r="AE272" s="64">
        <f>IF(V272&gt;0,L272+V272,"")</f>
        <v>0.90763888888888888</v>
      </c>
      <c r="AF272" s="37">
        <f>Tides!H272</f>
        <v>0.25694444444444448</v>
      </c>
      <c r="AG272" s="37">
        <f>Tides!I272</f>
        <v>0.8354166666666667</v>
      </c>
    </row>
    <row r="273" spans="1:33" ht="19.95" customHeight="1" x14ac:dyDescent="0.25">
      <c r="A273" s="8" t="str">
        <f>Tides!A273</f>
        <v>Fri 2</v>
      </c>
      <c r="B273" s="9">
        <f>IF(ISNUMBER(TIMEVALUE(LEFT(Tides!B273,5))),TIMEVALUE(LEFT(Tides!B273,5)),"")</f>
        <v>0.10694444444444444</v>
      </c>
      <c r="C273" s="10">
        <f>IF(ISNUMBER(VALUE(LEFT(RIGHT(Tides!B273,6),4))),VALUE(LEFT(RIGHT(Tides!B273,6),4)),"")</f>
        <v>4.4000000000000004</v>
      </c>
      <c r="D273" s="9">
        <f>IF(ISNUMBER(TIMEVALUE(LEFT(Tides!C273,5))),TIMEVALUE(LEFT(Tides!C273,5)),"")</f>
        <v>0.36249999999999999</v>
      </c>
      <c r="E273" s="10">
        <f>COUNTIF(Tides!C273, "*PM*")</f>
        <v>0</v>
      </c>
      <c r="F273" s="59">
        <f t="shared" si="137"/>
        <v>0.36249999999999999</v>
      </c>
      <c r="G273" s="51">
        <f>IF(ISNUMBER(VALUE(LEFT(RIGHT(Tides!C273,6),4))),VALUE(LEFT(RIGHT(Tides!C273,6),4)),"")</f>
        <v>0.6</v>
      </c>
      <c r="H273" s="9">
        <f>IF(ISNUMBER(TIMEVALUE(LEFT(Tides!D273,5))),TIMEVALUE(LEFT(Tides!D273,5)),"")</f>
        <v>0.12708333333333333</v>
      </c>
      <c r="I273" s="10">
        <f>IF(ISNUMBER(VALUE(LEFT(RIGHT(Tides!D273,6),4))),VALUE(LEFT(RIGHT(Tides!D273,6),4)),"")</f>
        <v>4.2</v>
      </c>
      <c r="J273" s="9">
        <f>IF(ISNUMBER(TIMEVALUE(LEFT(Tides!E273,5))),TIMEVALUE(LEFT(Tides!E273,5)),"")</f>
        <v>0.36944444444444446</v>
      </c>
      <c r="K273" s="10">
        <f>COUNTIF(Tides!E273, "*PM*")</f>
        <v>1</v>
      </c>
      <c r="L273" s="59">
        <f t="shared" si="138"/>
        <v>0.86944444444444446</v>
      </c>
      <c r="M273" s="51">
        <f>IF(ISNUMBER(VALUE(LEFT(RIGHT(Tides!E273,6),4))),VALUE(LEFT(RIGHT(Tides!E273,6),4)),"")</f>
        <v>0.9</v>
      </c>
      <c r="N273" s="9" t="str">
        <f>IF(ISNUMBER(TIMEVALUE(LEFT(Tides!F273,5))),TIMEVALUE(LEFT(Tides!F273,5)),"")</f>
        <v/>
      </c>
      <c r="O273" s="9"/>
      <c r="P273" s="10" t="str">
        <f>IF(ISNUMBER(VALUE(LEFT(RIGHT(Tides!F273,6),4))),VALUE(LEFT(RIGHT(Tides!F273,6),4)),"")</f>
        <v/>
      </c>
      <c r="R273" s="36" t="str">
        <f t="shared" si="139"/>
        <v>Fri 2</v>
      </c>
      <c r="S273" s="22" t="str">
        <f t="shared" si="140"/>
        <v>1.5 hour</v>
      </c>
      <c r="T273" s="22">
        <f t="shared" ref="T273:T290" si="142">IF(OR(G273&gt;1.3,ISNUMBER(G273)=FALSE),0,IF(G273&gt;1.2,0.0416666666666667,IF(G273&gt;0.5,0.0625,0.0833333333333333)))</f>
        <v>6.25E-2</v>
      </c>
      <c r="U273" s="22" t="str">
        <f t="shared" si="141"/>
        <v>1.5 hour</v>
      </c>
      <c r="V273" s="22">
        <f t="shared" ref="V273:V301" si="143">IF(OR(M273&gt;1.3,ISNUMBER(M273)=FALSE),0,IF(M273&gt;1.2,0.0416666666666667,IF(M273&gt;0.5,0.0625,0.0833333333333333)))</f>
        <v>6.25E-2</v>
      </c>
      <c r="W273" s="22" t="str">
        <f>IF(ISTEXT(Tides!B273),Tides!B273,"")</f>
        <v>2:34 AM / 4.4 m</v>
      </c>
      <c r="X273" s="22" t="str">
        <f>IF(ISTEXT(Tides!C273),Tides!C273,"")</f>
        <v>8:42 AM / 0.6 m</v>
      </c>
      <c r="Y273" s="22" t="str">
        <f>IF(ISTEXT(Tides!D273),Tides!D273,"")</f>
        <v>3:03 PM / 4.2 m</v>
      </c>
      <c r="Z273" s="22" t="str">
        <f>IF(ISTEXT(Tides!E273),Tides!E273,"")</f>
        <v>8:52 PM / 0.9 m</v>
      </c>
      <c r="AA273" s="22" t="str">
        <f>IF(ISTEXT(Tides!F273),Tides!F273,"")</f>
        <v/>
      </c>
      <c r="AB273" s="60">
        <f t="shared" ref="AB273:AB281" si="144">IF(T273&gt;0,F273-T273,"")</f>
        <v>0.3</v>
      </c>
      <c r="AC273" s="61">
        <f t="shared" ref="AC273:AC301" si="145">IF(T273&gt;0,F273+T273,"")</f>
        <v>0.42499999999999999</v>
      </c>
      <c r="AD273" s="60">
        <f t="shared" ref="AD273:AD301" si="146">IF(V273&gt;0,L273-V273,"")</f>
        <v>0.80694444444444446</v>
      </c>
      <c r="AE273" s="64">
        <f t="shared" ref="AE273:AE301" si="147">IF(V273&gt;0,L273+V273,"")</f>
        <v>0.93194444444444446</v>
      </c>
      <c r="AF273" s="37">
        <f>Tides!H273</f>
        <v>0.25833333333333336</v>
      </c>
      <c r="AG273" s="37">
        <f>Tides!I273</f>
        <v>0.8340277777777777</v>
      </c>
    </row>
    <row r="274" spans="1:33" ht="19.95" customHeight="1" x14ac:dyDescent="0.25">
      <c r="A274" s="8" t="str">
        <f>Tides!A274</f>
        <v>Sat 3</v>
      </c>
      <c r="B274" s="9">
        <f>IF(ISNUMBER(TIMEVALUE(LEFT(Tides!B274,5))),TIMEVALUE(LEFT(Tides!B274,5)),"")</f>
        <v>0.13125000000000001</v>
      </c>
      <c r="C274" s="10">
        <f>IF(ISNUMBER(VALUE(LEFT(RIGHT(Tides!B274,6),4))),VALUE(LEFT(RIGHT(Tides!B274,6),4)),"")</f>
        <v>4.4000000000000004</v>
      </c>
      <c r="D274" s="9">
        <f>IF(ISNUMBER(TIMEVALUE(LEFT(Tides!C274,5))),TIMEVALUE(LEFT(Tides!C274,5)),"")</f>
        <v>0.38611111111111113</v>
      </c>
      <c r="E274" s="10">
        <f>COUNTIF(Tides!C274, "*PM*")</f>
        <v>0</v>
      </c>
      <c r="F274" s="59">
        <f t="shared" si="137"/>
        <v>0.38611111111111113</v>
      </c>
      <c r="G274" s="51">
        <f>IF(ISNUMBER(VALUE(LEFT(RIGHT(Tides!C274,6),4))),VALUE(LEFT(RIGHT(Tides!C274,6),4)),"")</f>
        <v>0.6</v>
      </c>
      <c r="H274" s="9">
        <f>IF(ISNUMBER(TIMEVALUE(LEFT(Tides!D274,5))),TIMEVALUE(LEFT(Tides!D274,5)),"")</f>
        <v>0.15</v>
      </c>
      <c r="I274" s="10">
        <f>IF(ISNUMBER(VALUE(LEFT(RIGHT(Tides!D274,6),4))),VALUE(LEFT(RIGHT(Tides!D274,6),4)),"")</f>
        <v>4.2</v>
      </c>
      <c r="J274" s="9">
        <f>IF(ISNUMBER(TIMEVALUE(LEFT(Tides!E274,5))),TIMEVALUE(LEFT(Tides!E274,5)),"")</f>
        <v>0.3923611111111111</v>
      </c>
      <c r="K274" s="10">
        <f>COUNTIF(Tides!E274, "*PM*")</f>
        <v>1</v>
      </c>
      <c r="L274" s="59">
        <f t="shared" si="138"/>
        <v>0.89236111111111116</v>
      </c>
      <c r="M274" s="51">
        <f>IF(ISNUMBER(VALUE(LEFT(RIGHT(Tides!E274,6),4))),VALUE(LEFT(RIGHT(Tides!E274,6),4)),"")</f>
        <v>0.9</v>
      </c>
      <c r="N274" s="9" t="str">
        <f>IF(ISNUMBER(TIMEVALUE(LEFT(Tides!F274,5))),TIMEVALUE(LEFT(Tides!F274,5)),"")</f>
        <v/>
      </c>
      <c r="O274" s="9"/>
      <c r="P274" s="10" t="str">
        <f>IF(ISNUMBER(VALUE(LEFT(RIGHT(Tides!F274,6),4))),VALUE(LEFT(RIGHT(Tides!F274,6),4)),"")</f>
        <v/>
      </c>
      <c r="R274" s="36" t="str">
        <f t="shared" si="139"/>
        <v>Sat 3</v>
      </c>
      <c r="S274" s="22" t="str">
        <f t="shared" si="140"/>
        <v>1.5 hour</v>
      </c>
      <c r="T274" s="22">
        <f t="shared" si="142"/>
        <v>6.25E-2</v>
      </c>
      <c r="U274" s="22" t="str">
        <f t="shared" si="141"/>
        <v>1.5 hour</v>
      </c>
      <c r="V274" s="22">
        <f t="shared" si="143"/>
        <v>6.25E-2</v>
      </c>
      <c r="W274" s="22" t="str">
        <f>IF(ISTEXT(Tides!B274),Tides!B274,"")</f>
        <v>3:09 AM / 4.4 m</v>
      </c>
      <c r="X274" s="22" t="str">
        <f>IF(ISTEXT(Tides!C274),Tides!C274,"")</f>
        <v>9:16 AM / 0.6 m</v>
      </c>
      <c r="Y274" s="22" t="str">
        <f>IF(ISTEXT(Tides!D274),Tides!D274,"")</f>
        <v>3:36 PM / 4.2 m</v>
      </c>
      <c r="Z274" s="22" t="str">
        <f>IF(ISTEXT(Tides!E274),Tides!E274,"")</f>
        <v>9:25 PM / 0.9 m</v>
      </c>
      <c r="AA274" s="22" t="str">
        <f>IF(ISTEXT(Tides!F274),Tides!F274,"")</f>
        <v/>
      </c>
      <c r="AB274" s="60">
        <f t="shared" si="144"/>
        <v>0.32361111111111113</v>
      </c>
      <c r="AC274" s="61">
        <f t="shared" si="145"/>
        <v>0.44861111111111113</v>
      </c>
      <c r="AD274" s="60">
        <f t="shared" si="146"/>
        <v>0.82986111111111116</v>
      </c>
      <c r="AE274" s="64">
        <f t="shared" si="147"/>
        <v>0.95486111111111116</v>
      </c>
      <c r="AF274" s="37">
        <f>Tides!H274</f>
        <v>0.25972222222222224</v>
      </c>
      <c r="AG274" s="37">
        <f>Tides!I274</f>
        <v>0.83194444444444438</v>
      </c>
    </row>
    <row r="275" spans="1:33" ht="19.95" customHeight="1" x14ac:dyDescent="0.25">
      <c r="A275" s="8" t="str">
        <f>Tides!A275</f>
        <v>Sun 4</v>
      </c>
      <c r="B275" s="9">
        <f>IF(ISNUMBER(TIMEVALUE(LEFT(Tides!B275,5))),TIMEVALUE(LEFT(Tides!B275,5)),"")</f>
        <v>0.15416666666666667</v>
      </c>
      <c r="C275" s="10">
        <f>IF(ISNUMBER(VALUE(LEFT(RIGHT(Tides!B275,6),4))),VALUE(LEFT(RIGHT(Tides!B275,6),4)),"")</f>
        <v>4.4000000000000004</v>
      </c>
      <c r="D275" s="9">
        <f>IF(ISNUMBER(TIMEVALUE(LEFT(Tides!C275,5))),TIMEVALUE(LEFT(Tides!C275,5)),"")</f>
        <v>0.40902777777777777</v>
      </c>
      <c r="E275" s="10">
        <f>COUNTIF(Tides!C275, "*PM*")</f>
        <v>0</v>
      </c>
      <c r="F275" s="59">
        <f t="shared" si="137"/>
        <v>0.40902777777777777</v>
      </c>
      <c r="G275" s="51">
        <f>IF(ISNUMBER(VALUE(LEFT(RIGHT(Tides!C275,6),4))),VALUE(LEFT(RIGHT(Tides!C275,6),4)),"")</f>
        <v>0.7</v>
      </c>
      <c r="H275" s="9">
        <f>IF(ISNUMBER(TIMEVALUE(LEFT(Tides!D275,5))),TIMEVALUE(LEFT(Tides!D275,5)),"")</f>
        <v>0.17222222222222225</v>
      </c>
      <c r="I275" s="10">
        <f>IF(ISNUMBER(VALUE(LEFT(RIGHT(Tides!D275,6),4))),VALUE(LEFT(RIGHT(Tides!D275,6),4)),"")</f>
        <v>4.0999999999999996</v>
      </c>
      <c r="J275" s="9">
        <f>IF(ISNUMBER(TIMEVALUE(LEFT(Tides!E275,5))),TIMEVALUE(LEFT(Tides!E275,5)),"")</f>
        <v>0.4152777777777778</v>
      </c>
      <c r="K275" s="10">
        <f>COUNTIF(Tides!E275, "*PM*")</f>
        <v>1</v>
      </c>
      <c r="L275" s="59">
        <f t="shared" si="138"/>
        <v>0.91527777777777786</v>
      </c>
      <c r="M275" s="51">
        <f>IF(ISNUMBER(VALUE(LEFT(RIGHT(Tides!E275,6),4))),VALUE(LEFT(RIGHT(Tides!E275,6),4)),"")</f>
        <v>1</v>
      </c>
      <c r="N275" s="9" t="str">
        <f>IF(ISNUMBER(TIMEVALUE(LEFT(Tides!F275,5))),TIMEVALUE(LEFT(Tides!F275,5)),"")</f>
        <v/>
      </c>
      <c r="O275" s="9"/>
      <c r="P275" s="10" t="str">
        <f>IF(ISNUMBER(VALUE(LEFT(RIGHT(Tides!F275,6),4))),VALUE(LEFT(RIGHT(Tides!F275,6),4)),"")</f>
        <v/>
      </c>
      <c r="R275" s="36" t="str">
        <f t="shared" si="139"/>
        <v>Sun 4</v>
      </c>
      <c r="S275" s="22" t="str">
        <f t="shared" si="140"/>
        <v>1.5 hour</v>
      </c>
      <c r="T275" s="22">
        <f t="shared" si="142"/>
        <v>6.25E-2</v>
      </c>
      <c r="U275" s="22" t="str">
        <f t="shared" si="141"/>
        <v>1.5 hour</v>
      </c>
      <c r="V275" s="22">
        <f t="shared" si="143"/>
        <v>6.25E-2</v>
      </c>
      <c r="W275" s="22" t="str">
        <f>IF(ISTEXT(Tides!B275),Tides!B275,"")</f>
        <v>3:42 AM / 4.4 m</v>
      </c>
      <c r="X275" s="22" t="str">
        <f>IF(ISTEXT(Tides!C275),Tides!C275,"")</f>
        <v>9:49 AM / 0.7 m</v>
      </c>
      <c r="Y275" s="22" t="str">
        <f>IF(ISTEXT(Tides!D275),Tides!D275,"")</f>
        <v>4:08 PM / 4.1 m</v>
      </c>
      <c r="Z275" s="22" t="str">
        <f>IF(ISTEXT(Tides!E275),Tides!E275,"")</f>
        <v>9:58 PM / 1.0 m</v>
      </c>
      <c r="AA275" s="22" t="str">
        <f>IF(ISTEXT(Tides!F275),Tides!F275,"")</f>
        <v/>
      </c>
      <c r="AB275" s="60">
        <f t="shared" si="144"/>
        <v>0.34652777777777777</v>
      </c>
      <c r="AC275" s="61">
        <f t="shared" si="145"/>
        <v>0.47152777777777777</v>
      </c>
      <c r="AD275" s="60">
        <f t="shared" si="146"/>
        <v>0.85277777777777786</v>
      </c>
      <c r="AE275" s="64">
        <f t="shared" si="147"/>
        <v>0.97777777777777786</v>
      </c>
      <c r="AF275" s="37">
        <f>Tides!H275</f>
        <v>0.26180555555555557</v>
      </c>
      <c r="AG275" s="37">
        <f>Tides!I275</f>
        <v>0.82986111111111116</v>
      </c>
    </row>
    <row r="276" spans="1:33" ht="19.95" customHeight="1" x14ac:dyDescent="0.25">
      <c r="A276" s="8" t="str">
        <f>Tides!A276</f>
        <v>Mon 5</v>
      </c>
      <c r="B276" s="9">
        <f>IF(ISNUMBER(TIMEVALUE(LEFT(Tides!B276,5))),TIMEVALUE(LEFT(Tides!B276,5)),"")</f>
        <v>0.17777777777777778</v>
      </c>
      <c r="C276" s="10">
        <f>IF(ISNUMBER(VALUE(LEFT(RIGHT(Tides!B276,6),4))),VALUE(LEFT(RIGHT(Tides!B276,6),4)),"")</f>
        <v>4.3</v>
      </c>
      <c r="D276" s="9">
        <f>IF(ISNUMBER(TIMEVALUE(LEFT(Tides!C276,5))),TIMEVALUE(LEFT(Tides!C276,5)),"")</f>
        <v>0.43194444444444446</v>
      </c>
      <c r="E276" s="10">
        <f>COUNTIF(Tides!C276, "*PM*")</f>
        <v>0</v>
      </c>
      <c r="F276" s="59">
        <f t="shared" si="137"/>
        <v>0.43194444444444446</v>
      </c>
      <c r="G276" s="51">
        <f>IF(ISNUMBER(VALUE(LEFT(RIGHT(Tides!C276,6),4))),VALUE(LEFT(RIGHT(Tides!C276,6),4)),"")</f>
        <v>0.9</v>
      </c>
      <c r="H276" s="9">
        <f>IF(ISNUMBER(TIMEVALUE(LEFT(Tides!D276,5))),TIMEVALUE(LEFT(Tides!D276,5)),"")</f>
        <v>0.19375000000000001</v>
      </c>
      <c r="I276" s="10">
        <f>IF(ISNUMBER(VALUE(LEFT(RIGHT(Tides!D276,6),4))),VALUE(LEFT(RIGHT(Tides!D276,6),4)),"")</f>
        <v>4</v>
      </c>
      <c r="J276" s="9">
        <f>IF(ISNUMBER(TIMEVALUE(LEFT(Tides!E276,5))),TIMEVALUE(LEFT(Tides!E276,5)),"")</f>
        <v>0.4381944444444445</v>
      </c>
      <c r="K276" s="10">
        <f>COUNTIF(Tides!E276, "*PM*")</f>
        <v>1</v>
      </c>
      <c r="L276" s="59">
        <f t="shared" si="138"/>
        <v>0.93819444444444455</v>
      </c>
      <c r="M276" s="51">
        <f>IF(ISNUMBER(VALUE(LEFT(RIGHT(Tides!E276,6),4))),VALUE(LEFT(RIGHT(Tides!E276,6),4)),"")</f>
        <v>1.1000000000000001</v>
      </c>
      <c r="N276" s="9" t="str">
        <f>IF(ISNUMBER(TIMEVALUE(LEFT(Tides!F276,5))),TIMEVALUE(LEFT(Tides!F276,5)),"")</f>
        <v/>
      </c>
      <c r="O276" s="9"/>
      <c r="P276" s="10" t="str">
        <f>IF(ISNUMBER(VALUE(LEFT(RIGHT(Tides!F276,6),4))),VALUE(LEFT(RIGHT(Tides!F276,6),4)),"")</f>
        <v/>
      </c>
      <c r="R276" s="36" t="str">
        <f t="shared" si="139"/>
        <v>Mon 5</v>
      </c>
      <c r="S276" s="22" t="str">
        <f t="shared" si="140"/>
        <v>1.5 hour</v>
      </c>
      <c r="T276" s="22">
        <f t="shared" si="142"/>
        <v>6.25E-2</v>
      </c>
      <c r="U276" s="22" t="str">
        <f t="shared" si="141"/>
        <v>1.5 hour</v>
      </c>
      <c r="V276" s="22">
        <f t="shared" si="143"/>
        <v>6.25E-2</v>
      </c>
      <c r="W276" s="22" t="str">
        <f>IF(ISTEXT(Tides!B276),Tides!B276,"")</f>
        <v>4:16 AM / 4.3 m</v>
      </c>
      <c r="X276" s="22" t="str">
        <f>IF(ISTEXT(Tides!C276),Tides!C276,"")</f>
        <v>10:22 AM / 0.9 m</v>
      </c>
      <c r="Y276" s="22" t="str">
        <f>IF(ISTEXT(Tides!D276),Tides!D276,"")</f>
        <v>4:39 PM / 4.0 m</v>
      </c>
      <c r="Z276" s="22" t="str">
        <f>IF(ISTEXT(Tides!E276),Tides!E276,"")</f>
        <v>10:31 PM / 1.1 m</v>
      </c>
      <c r="AA276" s="22" t="str">
        <f>IF(ISTEXT(Tides!F276),Tides!F276,"")</f>
        <v/>
      </c>
      <c r="AB276" s="60">
        <f t="shared" si="144"/>
        <v>0.36944444444444446</v>
      </c>
      <c r="AC276" s="61">
        <f t="shared" si="145"/>
        <v>0.49444444444444446</v>
      </c>
      <c r="AD276" s="60">
        <f t="shared" si="146"/>
        <v>0.87569444444444455</v>
      </c>
      <c r="AE276" s="64">
        <f t="shared" si="147"/>
        <v>1.0006944444444446</v>
      </c>
      <c r="AF276" s="37">
        <f>Tides!H276</f>
        <v>0.26319444444444445</v>
      </c>
      <c r="AG276" s="37">
        <f>Tides!I276</f>
        <v>0.82847222222222217</v>
      </c>
    </row>
    <row r="277" spans="1:33" ht="19.95" customHeight="1" x14ac:dyDescent="0.25">
      <c r="A277" s="8" t="str">
        <f>Tides!A277</f>
        <v>Tue 6</v>
      </c>
      <c r="B277" s="9">
        <f>IF(ISNUMBER(TIMEVALUE(LEFT(Tides!B277,5))),TIMEVALUE(LEFT(Tides!B277,5)),"")</f>
        <v>0.20069444444444443</v>
      </c>
      <c r="C277" s="10">
        <f>IF(ISNUMBER(VALUE(LEFT(RIGHT(Tides!B277,6),4))),VALUE(LEFT(RIGHT(Tides!B277,6),4)),"")</f>
        <v>4.0999999999999996</v>
      </c>
      <c r="D277" s="9">
        <f>IF(ISNUMBER(TIMEVALUE(LEFT(Tides!C277,5))),TIMEVALUE(LEFT(Tides!C277,5)),"")</f>
        <v>0.4548611111111111</v>
      </c>
      <c r="E277" s="10">
        <f>COUNTIF(Tides!C277, "*PM*")</f>
        <v>0</v>
      </c>
      <c r="F277" s="59">
        <f t="shared" si="137"/>
        <v>0.4548611111111111</v>
      </c>
      <c r="G277" s="51">
        <f>IF(ISNUMBER(VALUE(LEFT(RIGHT(Tides!C277,6),4))),VALUE(LEFT(RIGHT(Tides!C277,6),4)),"")</f>
        <v>1.1000000000000001</v>
      </c>
      <c r="H277" s="9">
        <f>IF(ISNUMBER(TIMEVALUE(LEFT(Tides!D277,5))),TIMEVALUE(LEFT(Tides!D277,5)),"")</f>
        <v>0.21736111111111112</v>
      </c>
      <c r="I277" s="10">
        <f>IF(ISNUMBER(VALUE(LEFT(RIGHT(Tides!D277,6),4))),VALUE(LEFT(RIGHT(Tides!D277,6),4)),"")</f>
        <v>3.8</v>
      </c>
      <c r="J277" s="9">
        <f>IF(ISNUMBER(TIMEVALUE(LEFT(Tides!E277,5))),TIMEVALUE(LEFT(Tides!E277,5)),"")</f>
        <v>0.46249999999999997</v>
      </c>
      <c r="K277" s="10">
        <f>COUNTIF(Tides!E277, "*PM*")</f>
        <v>1</v>
      </c>
      <c r="L277" s="59">
        <f t="shared" si="138"/>
        <v>0.96249999999999991</v>
      </c>
      <c r="M277" s="51">
        <f>IF(ISNUMBER(VALUE(LEFT(RIGHT(Tides!E277,6),4))),VALUE(LEFT(RIGHT(Tides!E277,6),4)),"")</f>
        <v>1.3</v>
      </c>
      <c r="N277" s="9" t="str">
        <f>IF(ISNUMBER(TIMEVALUE(LEFT(Tides!F277,5))),TIMEVALUE(LEFT(Tides!F277,5)),"")</f>
        <v/>
      </c>
      <c r="O277" s="9"/>
      <c r="P277" s="10" t="str">
        <f>IF(ISNUMBER(VALUE(LEFT(RIGHT(Tides!F277,6),4))),VALUE(LEFT(RIGHT(Tides!F277,6),4)),"")</f>
        <v/>
      </c>
      <c r="R277" s="36" t="str">
        <f t="shared" si="139"/>
        <v>Tue 6</v>
      </c>
      <c r="S277" s="22" t="str">
        <f t="shared" si="140"/>
        <v>1.5 hour</v>
      </c>
      <c r="T277" s="22">
        <f t="shared" si="142"/>
        <v>6.25E-2</v>
      </c>
      <c r="U277" s="22" t="str">
        <f t="shared" si="141"/>
        <v>1.0 hour</v>
      </c>
      <c r="V277" s="22">
        <f t="shared" si="143"/>
        <v>4.1666666666666699E-2</v>
      </c>
      <c r="W277" s="22" t="str">
        <f>IF(ISTEXT(Tides!B277),Tides!B277,"")</f>
        <v>4:49 AM / 4.1 m</v>
      </c>
      <c r="X277" s="22" t="str">
        <f>IF(ISTEXT(Tides!C277),Tides!C277,"")</f>
        <v>10:55 AM / 1.1 m</v>
      </c>
      <c r="Y277" s="22" t="str">
        <f>IF(ISTEXT(Tides!D277),Tides!D277,"")</f>
        <v>5:13 PM / 3.8 m</v>
      </c>
      <c r="Z277" s="22" t="str">
        <f>IF(ISTEXT(Tides!E277),Tides!E277,"")</f>
        <v>11:06 PM / 1.3 m</v>
      </c>
      <c r="AA277" s="22" t="str">
        <f>IF(ISTEXT(Tides!F277),Tides!F277,"")</f>
        <v/>
      </c>
      <c r="AB277" s="60">
        <f t="shared" si="144"/>
        <v>0.3923611111111111</v>
      </c>
      <c r="AC277" s="61">
        <f t="shared" si="145"/>
        <v>0.51736111111111116</v>
      </c>
      <c r="AD277" s="60">
        <f t="shared" si="146"/>
        <v>0.92083333333333317</v>
      </c>
      <c r="AE277" s="64">
        <f t="shared" si="147"/>
        <v>1.0041666666666667</v>
      </c>
      <c r="AF277" s="37">
        <f>Tides!H277</f>
        <v>0.26458333333333334</v>
      </c>
      <c r="AG277" s="37">
        <f>Tides!I277</f>
        <v>0.82638888888888884</v>
      </c>
    </row>
    <row r="278" spans="1:33" ht="19.95" customHeight="1" x14ac:dyDescent="0.25">
      <c r="A278" s="8" t="str">
        <f>Tides!A278</f>
        <v>Wed 7</v>
      </c>
      <c r="B278" s="9">
        <f>IF(ISNUMBER(TIMEVALUE(LEFT(Tides!B278,5))),TIMEVALUE(LEFT(Tides!B278,5)),"")</f>
        <v>0.22569444444444445</v>
      </c>
      <c r="C278" s="10">
        <f>IF(ISNUMBER(VALUE(LEFT(RIGHT(Tides!B278,6),4))),VALUE(LEFT(RIGHT(Tides!B278,6),4)),"")</f>
        <v>3.9</v>
      </c>
      <c r="D278" s="9">
        <f>IF(ISNUMBER(TIMEVALUE(LEFT(Tides!C278,5))),TIMEVALUE(LEFT(Tides!C278,5)),"")</f>
        <v>0.47916666666666669</v>
      </c>
      <c r="E278" s="10">
        <f>COUNTIF(Tides!C278, "*PM*")</f>
        <v>0</v>
      </c>
      <c r="F278" s="59">
        <f t="shared" si="137"/>
        <v>0.47916666666666669</v>
      </c>
      <c r="G278" s="51">
        <f>IF(ISNUMBER(VALUE(LEFT(RIGHT(Tides!C278,6),4))),VALUE(LEFT(RIGHT(Tides!C278,6),4)),"")</f>
        <v>1.3</v>
      </c>
      <c r="H278" s="9">
        <f>IF(ISNUMBER(TIMEVALUE(LEFT(Tides!D278,5))),TIMEVALUE(LEFT(Tides!D278,5)),"")</f>
        <v>0.24305555555555555</v>
      </c>
      <c r="I278" s="10">
        <f>IF(ISNUMBER(VALUE(LEFT(RIGHT(Tides!D278,6),4))),VALUE(LEFT(RIGHT(Tides!D278,6),4)),"")</f>
        <v>3.7</v>
      </c>
      <c r="J278" s="9">
        <f>IF(ISNUMBER(TIMEVALUE(LEFT(Tides!E278,5))),TIMEVALUE(LEFT(Tides!E278,5)),"")</f>
        <v>0.48888888888888887</v>
      </c>
      <c r="K278" s="10">
        <f>COUNTIF(Tides!E278, "*PM*")</f>
        <v>1</v>
      </c>
      <c r="L278" s="59">
        <f t="shared" si="138"/>
        <v>0.98888888888888893</v>
      </c>
      <c r="M278" s="51">
        <f>IF(ISNUMBER(VALUE(LEFT(RIGHT(Tides!E278,6),4))),VALUE(LEFT(RIGHT(Tides!E278,6),4)),"")</f>
        <v>1.5</v>
      </c>
      <c r="N278" s="9" t="str">
        <f>IF(ISNUMBER(TIMEVALUE(LEFT(Tides!F278,5))),TIMEVALUE(LEFT(Tides!F278,5)),"")</f>
        <v/>
      </c>
      <c r="O278" s="9"/>
      <c r="P278" s="10" t="str">
        <f>IF(ISNUMBER(VALUE(LEFT(RIGHT(Tides!F278,6),4))),VALUE(LEFT(RIGHT(Tides!F278,6),4)),"")</f>
        <v/>
      </c>
      <c r="R278" s="36" t="str">
        <f t="shared" si="139"/>
        <v>Wed 7</v>
      </c>
      <c r="S278" s="22" t="str">
        <f t="shared" si="140"/>
        <v>1.0 hour</v>
      </c>
      <c r="T278" s="22">
        <f t="shared" si="142"/>
        <v>4.1666666666666699E-2</v>
      </c>
      <c r="U278" s="22" t="str">
        <f t="shared" si="141"/>
        <v>No Restriction</v>
      </c>
      <c r="V278" s="22">
        <f t="shared" si="143"/>
        <v>0</v>
      </c>
      <c r="W278" s="22" t="str">
        <f>IF(ISTEXT(Tides!B278),Tides!B278,"")</f>
        <v>5:25 AM / 3.9 m</v>
      </c>
      <c r="X278" s="22" t="str">
        <f>IF(ISTEXT(Tides!C278),Tides!C278,"")</f>
        <v>11:30 AM / 1.3 m</v>
      </c>
      <c r="Y278" s="22" t="str">
        <f>IF(ISTEXT(Tides!D278),Tides!D278,"")</f>
        <v>5:50 PM / 3.7 m</v>
      </c>
      <c r="Z278" s="22" t="str">
        <f>IF(ISTEXT(Tides!E278),Tides!E278,"")</f>
        <v>11:44 PM / 1.5 m</v>
      </c>
      <c r="AA278" s="22" t="str">
        <f>IF(ISTEXT(Tides!F278),Tides!F278,"")</f>
        <v/>
      </c>
      <c r="AB278" s="60">
        <f t="shared" si="144"/>
        <v>0.4375</v>
      </c>
      <c r="AC278" s="61">
        <f t="shared" si="145"/>
        <v>0.52083333333333337</v>
      </c>
      <c r="AD278" s="60" t="str">
        <f t="shared" si="146"/>
        <v/>
      </c>
      <c r="AE278" s="64" t="str">
        <f t="shared" si="147"/>
        <v/>
      </c>
      <c r="AF278" s="37">
        <f>Tides!H278</f>
        <v>0.26597222222222222</v>
      </c>
      <c r="AG278" s="37">
        <f>Tides!I278</f>
        <v>0.82430555555555562</v>
      </c>
    </row>
    <row r="279" spans="1:33" ht="19.95" customHeight="1" x14ac:dyDescent="0.25">
      <c r="A279" s="8" t="str">
        <f>Tides!A279</f>
        <v>Thu 8</v>
      </c>
      <c r="B279" s="9">
        <f>IF(ISNUMBER(TIMEVALUE(LEFT(Tides!B279,5))),TIMEVALUE(LEFT(Tides!B279,5)),"")</f>
        <v>0.25486111111111109</v>
      </c>
      <c r="C279" s="10">
        <f>IF(ISNUMBER(VALUE(LEFT(RIGHT(Tides!B279,6),4))),VALUE(LEFT(RIGHT(Tides!B279,6),4)),"")</f>
        <v>3.7</v>
      </c>
      <c r="D279" s="9">
        <f>IF(ISNUMBER(TIMEVALUE(LEFT(Tides!C279,5))),TIMEVALUE(LEFT(Tides!C279,5)),"")</f>
        <v>0.50694444444444442</v>
      </c>
      <c r="E279" s="10">
        <f>COUNTIF(Tides!C279, "*PM*")</f>
        <v>1</v>
      </c>
      <c r="F279" s="59">
        <f t="shared" si="137"/>
        <v>1.0069444444444444</v>
      </c>
      <c r="G279" s="51">
        <f>IF(ISNUMBER(VALUE(LEFT(RIGHT(Tides!C279,6),4))),VALUE(LEFT(RIGHT(Tides!C279,6),4)),"")</f>
        <v>1.5</v>
      </c>
      <c r="H279" s="9">
        <f>IF(ISNUMBER(TIMEVALUE(LEFT(Tides!D279,5))),TIMEVALUE(LEFT(Tides!D279,5)),"")</f>
        <v>0.27361111111111108</v>
      </c>
      <c r="I279" s="10">
        <f>IF(ISNUMBER(VALUE(LEFT(RIGHT(Tides!D279,6),4))),VALUE(LEFT(RIGHT(Tides!D279,6),4)),"")</f>
        <v>3.5</v>
      </c>
      <c r="J279" s="9" t="str">
        <f>IF(ISNUMBER(TIMEVALUE(LEFT(Tides!E279,5))),TIMEVALUE(LEFT(Tides!E279,5)),"")</f>
        <v/>
      </c>
      <c r="K279" s="10">
        <f>COUNTIF(Tides!E279, "*PM*")</f>
        <v>0</v>
      </c>
      <c r="L279" s="59" t="str">
        <f t="shared" si="138"/>
        <v/>
      </c>
      <c r="M279" s="51" t="str">
        <f>IF(ISNUMBER(VALUE(LEFT(RIGHT(Tides!E279,6),4))),VALUE(LEFT(RIGHT(Tides!E279,6),4)),"")</f>
        <v/>
      </c>
      <c r="N279" s="9" t="str">
        <f>IF(ISNUMBER(TIMEVALUE(LEFT(Tides!F279,5))),TIMEVALUE(LEFT(Tides!F279,5)),"")</f>
        <v/>
      </c>
      <c r="O279" s="9"/>
      <c r="P279" s="10" t="str">
        <f>IF(ISNUMBER(VALUE(LEFT(RIGHT(Tides!F279,6),4))),VALUE(LEFT(RIGHT(Tides!F279,6),4)),"")</f>
        <v/>
      </c>
      <c r="R279" s="36" t="str">
        <f t="shared" si="139"/>
        <v>Thu 8</v>
      </c>
      <c r="S279" s="22" t="str">
        <f t="shared" si="140"/>
        <v>No Restriction</v>
      </c>
      <c r="T279" s="22">
        <f t="shared" si="142"/>
        <v>0</v>
      </c>
      <c r="U279" s="22" t="str">
        <f t="shared" si="141"/>
        <v>No Restriction</v>
      </c>
      <c r="V279" s="22">
        <f t="shared" si="143"/>
        <v>0</v>
      </c>
      <c r="W279" s="22" t="str">
        <f>IF(ISTEXT(Tides!B279),Tides!B279,"")</f>
        <v>6:07 AM / 3.7 m</v>
      </c>
      <c r="X279" s="22" t="str">
        <f>IF(ISTEXT(Tides!C279),Tides!C279,"")</f>
        <v>12:10 PM / 1.5 m</v>
      </c>
      <c r="Y279" s="22" t="str">
        <f>IF(ISTEXT(Tides!D279),Tides!D279,"")</f>
        <v>6:34 PM / 3.5 m</v>
      </c>
      <c r="Z279" s="22" t="str">
        <f>IF(ISTEXT(Tides!E279),Tides!E279,"")</f>
        <v/>
      </c>
      <c r="AA279" s="22" t="str">
        <f>IF(ISTEXT(Tides!F279),Tides!F279,"")</f>
        <v/>
      </c>
      <c r="AB279" s="60" t="str">
        <f t="shared" si="144"/>
        <v/>
      </c>
      <c r="AC279" s="61" t="str">
        <f t="shared" si="145"/>
        <v/>
      </c>
      <c r="AD279" s="60" t="str">
        <f t="shared" si="146"/>
        <v/>
      </c>
      <c r="AE279" s="64" t="str">
        <f t="shared" si="147"/>
        <v/>
      </c>
      <c r="AF279" s="37">
        <f>Tides!H279</f>
        <v>0.2673611111111111</v>
      </c>
      <c r="AG279" s="37">
        <f>Tides!I279</f>
        <v>0.82291666666666663</v>
      </c>
    </row>
    <row r="280" spans="1:33" ht="19.95" customHeight="1" x14ac:dyDescent="0.25">
      <c r="A280" s="8" t="str">
        <f>Tides!A280</f>
        <v>Fri 9</v>
      </c>
      <c r="B280" s="9" t="str">
        <f>IF(ISNUMBER(TIMEVALUE(LEFT(Tides!B280,5))),TIMEVALUE(LEFT(Tides!B280,5)),"")</f>
        <v/>
      </c>
      <c r="C280" s="10" t="str">
        <f>IF(ISNUMBER(VALUE(LEFT(RIGHT(Tides!B280,6),4))),VALUE(LEFT(RIGHT(Tides!B280,6),4)),"")</f>
        <v/>
      </c>
      <c r="D280" s="9">
        <f>IF(ISNUMBER(TIMEVALUE(LEFT(Tides!C280,5))),TIMEVALUE(LEFT(Tides!C280,5)),"")</f>
        <v>0.52013888888888882</v>
      </c>
      <c r="E280" s="10">
        <f>COUNTIF(Tides!C280, "*PM*")</f>
        <v>0</v>
      </c>
      <c r="F280" s="59">
        <f t="shared" si="137"/>
        <v>0.52013888888888882</v>
      </c>
      <c r="G280" s="51">
        <f>IF(ISNUMBER(VALUE(LEFT(RIGHT(Tides!C280,6),4))),VALUE(LEFT(RIGHT(Tides!C280,6),4)),"")</f>
        <v>1.7</v>
      </c>
      <c r="H280" s="9">
        <f>IF(ISNUMBER(TIMEVALUE(LEFT(Tides!D280,5))),TIMEVALUE(LEFT(Tides!D280,5)),"")</f>
        <v>0.2902777777777778</v>
      </c>
      <c r="I280" s="10">
        <f>IF(ISNUMBER(VALUE(LEFT(RIGHT(Tides!D280,6),4))),VALUE(LEFT(RIGHT(Tides!D280,6),4)),"")</f>
        <v>3.5</v>
      </c>
      <c r="J280" s="9">
        <f>IF(ISNUMBER(TIMEVALUE(LEFT(Tides!E280,5))),TIMEVALUE(LEFT(Tides!E280,5)),"")</f>
        <v>0.54097222222222219</v>
      </c>
      <c r="K280" s="10">
        <f>COUNTIF(Tides!E280, "*PM*")</f>
        <v>1</v>
      </c>
      <c r="L280" s="59">
        <f>IF(K280&gt;0,J280+0.5, J280)</f>
        <v>1.0409722222222222</v>
      </c>
      <c r="M280" s="51">
        <f>IF(ISNUMBER(VALUE(LEFT(RIGHT(Tides!E280,6),4))),VALUE(LEFT(RIGHT(Tides!E280,6),4)),"")</f>
        <v>1.8</v>
      </c>
      <c r="N280" s="9">
        <f>IF(ISNUMBER(TIMEVALUE(LEFT(Tides!F280,5))),TIMEVALUE(LEFT(Tides!F280,5)),"")</f>
        <v>0.3125</v>
      </c>
      <c r="O280" s="9"/>
      <c r="P280" s="10">
        <f>IF(ISNUMBER(VALUE(LEFT(RIGHT(Tides!F280,6),4))),VALUE(LEFT(RIGHT(Tides!F280,6),4)),"")</f>
        <v>3.3</v>
      </c>
      <c r="R280" s="36" t="str">
        <f t="shared" si="139"/>
        <v>Fri 9</v>
      </c>
      <c r="S280" s="22" t="str">
        <f t="shared" si="140"/>
        <v>No Restriction</v>
      </c>
      <c r="T280" s="22">
        <f t="shared" si="142"/>
        <v>0</v>
      </c>
      <c r="U280" s="22" t="str">
        <f t="shared" si="141"/>
        <v>No Restriction</v>
      </c>
      <c r="V280" s="22">
        <f t="shared" si="143"/>
        <v>0</v>
      </c>
      <c r="W280" s="22" t="str">
        <f>IF(ISTEXT(Tides!B280),Tides!B280,"")</f>
        <v/>
      </c>
      <c r="X280" s="22" t="str">
        <f>IF(ISTEXT(Tides!C280),Tides!C280,"")</f>
        <v>12:29 AM / 1.7 m</v>
      </c>
      <c r="Y280" s="22" t="str">
        <f>IF(ISTEXT(Tides!D280),Tides!D280,"")</f>
        <v>6:58 AM / 3.5 m</v>
      </c>
      <c r="Z280" s="22" t="str">
        <f>IF(ISTEXT(Tides!E280),Tides!E280,"")</f>
        <v>12:59 PM / 1.8 m</v>
      </c>
      <c r="AA280" s="22" t="str">
        <f>IF(ISTEXT(Tides!F280),Tides!F280,"")</f>
        <v>7:30 PM / 3.3 m</v>
      </c>
      <c r="AB280" s="60" t="str">
        <f t="shared" si="144"/>
        <v/>
      </c>
      <c r="AC280" s="61" t="str">
        <f t="shared" si="145"/>
        <v/>
      </c>
      <c r="AD280" s="60" t="str">
        <f t="shared" si="146"/>
        <v/>
      </c>
      <c r="AE280" s="64" t="str">
        <f t="shared" si="147"/>
        <v/>
      </c>
      <c r="AF280" s="37">
        <f>Tides!H280</f>
        <v>0.26874999999999999</v>
      </c>
      <c r="AG280" s="37">
        <f>Tides!I280</f>
        <v>0.8208333333333333</v>
      </c>
    </row>
    <row r="281" spans="1:33" ht="19.95" customHeight="1" x14ac:dyDescent="0.25">
      <c r="A281" s="8" t="str">
        <f>Tides!A281</f>
        <v>Sat 10</v>
      </c>
      <c r="B281" s="9" t="str">
        <f>IF(ISNUMBER(TIMEVALUE(LEFT(Tides!B281,5))),TIMEVALUE(LEFT(Tides!B281,5)),"")</f>
        <v/>
      </c>
      <c r="C281" s="10" t="str">
        <f>IF(ISNUMBER(VALUE(LEFT(RIGHT(Tides!B281,6),4))),VALUE(LEFT(RIGHT(Tides!B281,6),4)),"")</f>
        <v/>
      </c>
      <c r="D281" s="9">
        <f>IF(ISNUMBER(TIMEVALUE(LEFT(Tides!C281,5))),TIMEVALUE(LEFT(Tides!C281,5)),"")</f>
        <v>6.1805555555555558E-2</v>
      </c>
      <c r="E281" s="10">
        <f>COUNTIF(Tides!C281, "*PM*")</f>
        <v>0</v>
      </c>
      <c r="F281" s="59">
        <f t="shared" si="137"/>
        <v>6.1805555555555558E-2</v>
      </c>
      <c r="G281" s="51">
        <f>IF(ISNUMBER(VALUE(LEFT(RIGHT(Tides!C281,6),4))),VALUE(LEFT(RIGHT(Tides!C281,6),4)),"")</f>
        <v>1.8</v>
      </c>
      <c r="H281" s="9">
        <f>IF(ISNUMBER(TIMEVALUE(LEFT(Tides!D281,5))),TIMEVALUE(LEFT(Tides!D281,5)),"")</f>
        <v>0.33680555555555558</v>
      </c>
      <c r="I281" s="10">
        <f>IF(ISNUMBER(VALUE(LEFT(RIGHT(Tides!D281,6),4))),VALUE(LEFT(RIGHT(Tides!D281,6),4)),"")</f>
        <v>3.3</v>
      </c>
      <c r="J281" s="9">
        <f>IF(ISNUMBER(TIMEVALUE(LEFT(Tides!E281,5))),TIMEVALUE(LEFT(Tides!E281,5)),"")</f>
        <v>8.9583333333333334E-2</v>
      </c>
      <c r="K281" s="10">
        <f>COUNTIF(Tides!E281, "*PM*")</f>
        <v>1</v>
      </c>
      <c r="L281" s="59">
        <f t="shared" ref="L281:L301" si="148">IF(K281&gt;0,J281+0.5, J281)</f>
        <v>0.58958333333333335</v>
      </c>
      <c r="M281" s="51">
        <f>IF(ISNUMBER(VALUE(LEFT(RIGHT(Tides!E281,6),4))),VALUE(LEFT(RIGHT(Tides!E281,6),4)),"")</f>
        <v>1.9</v>
      </c>
      <c r="N281" s="9">
        <f>IF(ISNUMBER(TIMEVALUE(LEFT(Tides!F281,5))),TIMEVALUE(LEFT(Tides!F281,5)),"")</f>
        <v>0.36180555555555555</v>
      </c>
      <c r="O281" s="9"/>
      <c r="P281" s="10">
        <f>IF(ISNUMBER(VALUE(LEFT(RIGHT(Tides!F281,6),4))),VALUE(LEFT(RIGHT(Tides!F281,6),4)),"")</f>
        <v>3.3</v>
      </c>
      <c r="R281" s="36" t="str">
        <f t="shared" si="139"/>
        <v>Sat 10</v>
      </c>
      <c r="S281" s="22" t="str">
        <f t="shared" si="140"/>
        <v>No Restriction</v>
      </c>
      <c r="T281" s="22">
        <f t="shared" si="142"/>
        <v>0</v>
      </c>
      <c r="U281" s="22" t="str">
        <f t="shared" si="141"/>
        <v>No Restriction</v>
      </c>
      <c r="V281" s="22">
        <f t="shared" si="143"/>
        <v>0</v>
      </c>
      <c r="W281" s="22" t="str">
        <f>IF(ISTEXT(Tides!B281),Tides!B281,"")</f>
        <v/>
      </c>
      <c r="X281" s="22" t="str">
        <f>IF(ISTEXT(Tides!C281),Tides!C281,"")</f>
        <v>1:29 AM / 1.8 m</v>
      </c>
      <c r="Y281" s="22" t="str">
        <f>IF(ISTEXT(Tides!D281),Tides!D281,"")</f>
        <v>8:05 AM / 3.3 m</v>
      </c>
      <c r="Z281" s="22" t="str">
        <f>IF(ISTEXT(Tides!E281),Tides!E281,"")</f>
        <v>2:09 PM / 1.9 m</v>
      </c>
      <c r="AA281" s="22" t="str">
        <f>IF(ISTEXT(Tides!F281),Tides!F281,"")</f>
        <v>8:41 PM / 3.3 m</v>
      </c>
      <c r="AB281" s="60" t="str">
        <f t="shared" si="144"/>
        <v/>
      </c>
      <c r="AC281" s="61" t="str">
        <f t="shared" si="145"/>
        <v/>
      </c>
      <c r="AD281" s="60" t="str">
        <f t="shared" si="146"/>
        <v/>
      </c>
      <c r="AE281" s="64" t="str">
        <f t="shared" si="147"/>
        <v/>
      </c>
      <c r="AF281" s="37">
        <f>Tides!H281</f>
        <v>0.27013888888888887</v>
      </c>
      <c r="AG281" s="37">
        <f>Tides!I281</f>
        <v>0.81874999999999998</v>
      </c>
    </row>
    <row r="282" spans="1:33" ht="19.95" customHeight="1" x14ac:dyDescent="0.25">
      <c r="A282" s="8" t="str">
        <f>Tides!A282</f>
        <v>Sun 11</v>
      </c>
      <c r="B282" s="9" t="str">
        <f>IF(ISNUMBER(TIMEVALUE(LEFT(Tides!B282,5))),TIMEVALUE(LEFT(Tides!B282,5)),"")</f>
        <v/>
      </c>
      <c r="C282" s="10" t="str">
        <f>IF(ISNUMBER(VALUE(LEFT(RIGHT(Tides!B282,6),4))),VALUE(LEFT(RIGHT(Tides!B282,6),4)),"")</f>
        <v/>
      </c>
      <c r="D282" s="9">
        <f>IF(ISNUMBER(TIMEVALUE(LEFT(Tides!C282,5))),TIMEVALUE(LEFT(Tides!C282,5)),"")</f>
        <v>0.11944444444444445</v>
      </c>
      <c r="E282" s="10">
        <f>COUNTIF(Tides!C282, "*PM*")</f>
        <v>0</v>
      </c>
      <c r="F282" s="59">
        <f t="shared" si="137"/>
        <v>0.11944444444444445</v>
      </c>
      <c r="G282" s="51">
        <f>IF(ISNUMBER(VALUE(LEFT(RIGHT(Tides!C282,6),4))),VALUE(LEFT(RIGHT(Tides!C282,6),4)),"")</f>
        <v>1.9</v>
      </c>
      <c r="H282" s="9">
        <f>IF(ISNUMBER(TIMEVALUE(LEFT(Tides!D282,5))),TIMEVALUE(LEFT(Tides!D282,5)),"")</f>
        <v>0.39166666666666666</v>
      </c>
      <c r="I282" s="10">
        <f>IF(ISNUMBER(VALUE(LEFT(RIGHT(Tides!D282,6),4))),VALUE(LEFT(RIGHT(Tides!D282,6),4)),"")</f>
        <v>3.3</v>
      </c>
      <c r="J282" s="9">
        <f>IF(ISNUMBER(TIMEVALUE(LEFT(Tides!E282,5))),TIMEVALUE(LEFT(Tides!E282,5)),"")</f>
        <v>0.15138888888888888</v>
      </c>
      <c r="K282" s="10">
        <f>COUNTIF(Tides!E282, "*PM*")</f>
        <v>1</v>
      </c>
      <c r="L282" s="59">
        <f t="shared" si="148"/>
        <v>0.65138888888888891</v>
      </c>
      <c r="M282" s="51">
        <f>IF(ISNUMBER(VALUE(LEFT(RIGHT(Tides!E282,6),4))),VALUE(LEFT(RIGHT(Tides!E282,6),4)),"")</f>
        <v>1.9</v>
      </c>
      <c r="N282" s="9">
        <f>IF(ISNUMBER(TIMEVALUE(LEFT(Tides!F282,5))),TIMEVALUE(LEFT(Tides!F282,5)),"")</f>
        <v>0.41388888888888892</v>
      </c>
      <c r="O282" s="9"/>
      <c r="P282" s="10">
        <f>IF(ISNUMBER(VALUE(LEFT(RIGHT(Tides!F282,6),4))),VALUE(LEFT(RIGHT(Tides!F282,6),4)),"")</f>
        <v>3.3</v>
      </c>
      <c r="R282" s="36" t="str">
        <f t="shared" si="139"/>
        <v>Sun 11</v>
      </c>
      <c r="S282" s="22" t="str">
        <f t="shared" si="140"/>
        <v>No Restriction</v>
      </c>
      <c r="T282" s="22">
        <f t="shared" si="142"/>
        <v>0</v>
      </c>
      <c r="U282" s="22" t="str">
        <f t="shared" si="141"/>
        <v>No Restriction</v>
      </c>
      <c r="V282" s="22">
        <f t="shared" si="143"/>
        <v>0</v>
      </c>
      <c r="W282" s="22" t="str">
        <f>IF(ISTEXT(Tides!B282),Tides!B282,"")</f>
        <v/>
      </c>
      <c r="X282" s="22" t="str">
        <f>IF(ISTEXT(Tides!C282),Tides!C282,"")</f>
        <v>2:52 AM / 1.9 m</v>
      </c>
      <c r="Y282" s="22" t="str">
        <f>IF(ISTEXT(Tides!D282),Tides!D282,"")</f>
        <v>9:24 AM / 3.3 m</v>
      </c>
      <c r="Z282" s="22" t="str">
        <f>IF(ISTEXT(Tides!E282),Tides!E282,"")</f>
        <v>3:38 PM / 1.9 m</v>
      </c>
      <c r="AA282" s="22" t="str">
        <f>IF(ISTEXT(Tides!F282),Tides!F282,"")</f>
        <v>9:56 PM / 3.3 m</v>
      </c>
      <c r="AB282" s="60" t="str">
        <f t="shared" ref="AB282:AB300" si="149">IF($S282="No Restriction","",MAX($F282-VALUE(LEFT($S282,3))/24,0))</f>
        <v/>
      </c>
      <c r="AC282" s="61" t="str">
        <f t="shared" si="145"/>
        <v/>
      </c>
      <c r="AD282" s="60" t="str">
        <f t="shared" si="146"/>
        <v/>
      </c>
      <c r="AE282" s="64" t="str">
        <f t="shared" si="147"/>
        <v/>
      </c>
      <c r="AF282" s="37">
        <f>Tides!H282</f>
        <v>0.27152777777777776</v>
      </c>
      <c r="AG282" s="37">
        <f>Tides!I282</f>
        <v>0.81666666666666676</v>
      </c>
    </row>
    <row r="283" spans="1:33" ht="19.95" customHeight="1" x14ac:dyDescent="0.25">
      <c r="A283" s="8" t="str">
        <f>Tides!A283</f>
        <v>Mon 12</v>
      </c>
      <c r="B283" s="9" t="str">
        <f>IF(ISNUMBER(TIMEVALUE(LEFT(Tides!B283,5))),TIMEVALUE(LEFT(Tides!B283,5)),"")</f>
        <v/>
      </c>
      <c r="C283" s="10" t="str">
        <f>IF(ISNUMBER(VALUE(LEFT(RIGHT(Tides!B283,6),4))),VALUE(LEFT(RIGHT(Tides!B283,6),4)),"")</f>
        <v/>
      </c>
      <c r="D283" s="9">
        <f>IF(ISNUMBER(TIMEVALUE(LEFT(Tides!C283,5))),TIMEVALUE(LEFT(Tides!C283,5)),"")</f>
        <v>0.18055555555555555</v>
      </c>
      <c r="E283" s="10">
        <f>COUNTIF(Tides!C283, "*PM*")</f>
        <v>0</v>
      </c>
      <c r="F283" s="59">
        <f t="shared" si="137"/>
        <v>0.18055555555555555</v>
      </c>
      <c r="G283" s="51">
        <f>IF(ISNUMBER(VALUE(LEFT(RIGHT(Tides!C283,6),4))),VALUE(LEFT(RIGHT(Tides!C283,6),4)),"")</f>
        <v>1.8</v>
      </c>
      <c r="H283" s="9">
        <f>IF(ISNUMBER(TIMEVALUE(LEFT(Tides!D283,5))),TIMEVALUE(LEFT(Tides!D283,5)),"")</f>
        <v>0.44375000000000003</v>
      </c>
      <c r="I283" s="10">
        <f>IF(ISNUMBER(VALUE(LEFT(RIGHT(Tides!D283,6),4))),VALUE(LEFT(RIGHT(Tides!D283,6),4)),"")</f>
        <v>3.4</v>
      </c>
      <c r="J283" s="9">
        <f>IF(ISNUMBER(TIMEVALUE(LEFT(Tides!E283,5))),TIMEVALUE(LEFT(Tides!E283,5)),"")</f>
        <v>0.20416666666666669</v>
      </c>
      <c r="K283" s="10">
        <f>COUNTIF(Tides!E283, "*PM*")</f>
        <v>1</v>
      </c>
      <c r="L283" s="59">
        <f t="shared" si="148"/>
        <v>0.70416666666666672</v>
      </c>
      <c r="M283" s="51">
        <f>IF(ISNUMBER(VALUE(LEFT(RIGHT(Tides!E283,6),4))),VALUE(LEFT(RIGHT(Tides!E283,6),4)),"")</f>
        <v>1.8</v>
      </c>
      <c r="N283" s="9">
        <f>IF(ISNUMBER(TIMEVALUE(LEFT(Tides!F283,5))),TIMEVALUE(LEFT(Tides!F283,5)),"")</f>
        <v>0.4597222222222222</v>
      </c>
      <c r="O283" s="9"/>
      <c r="P283" s="10">
        <f>IF(ISNUMBER(VALUE(LEFT(RIGHT(Tides!F283,6),4))),VALUE(LEFT(RIGHT(Tides!F283,6),4)),"")</f>
        <v>3.5</v>
      </c>
      <c r="R283" s="36" t="str">
        <f t="shared" si="139"/>
        <v>Mon 12</v>
      </c>
      <c r="S283" s="22" t="str">
        <f t="shared" si="140"/>
        <v>No Restriction</v>
      </c>
      <c r="T283" s="22">
        <f t="shared" si="142"/>
        <v>0</v>
      </c>
      <c r="U283" s="22" t="str">
        <f t="shared" si="141"/>
        <v>No Restriction</v>
      </c>
      <c r="V283" s="22">
        <f t="shared" si="143"/>
        <v>0</v>
      </c>
      <c r="W283" s="22" t="str">
        <f>IF(ISTEXT(Tides!B283),Tides!B283,"")</f>
        <v/>
      </c>
      <c r="X283" s="22" t="str">
        <f>IF(ISTEXT(Tides!C283),Tides!C283,"")</f>
        <v>4:20 AM / 1.8 m</v>
      </c>
      <c r="Y283" s="22" t="str">
        <f>IF(ISTEXT(Tides!D283),Tides!D283,"")</f>
        <v>10:39 AM / 3.4 m</v>
      </c>
      <c r="Z283" s="22" t="str">
        <f>IF(ISTEXT(Tides!E283),Tides!E283,"")</f>
        <v>4:54 PM / 1.8 m</v>
      </c>
      <c r="AA283" s="22" t="str">
        <f>IF(ISTEXT(Tides!F283),Tides!F283,"")</f>
        <v>11:02 PM / 3.5 m</v>
      </c>
      <c r="AB283" s="60" t="str">
        <f t="shared" si="149"/>
        <v/>
      </c>
      <c r="AC283" s="61" t="str">
        <f t="shared" si="145"/>
        <v/>
      </c>
      <c r="AD283" s="60" t="str">
        <f t="shared" si="146"/>
        <v/>
      </c>
      <c r="AE283" s="64" t="str">
        <f t="shared" si="147"/>
        <v/>
      </c>
      <c r="AF283" s="37">
        <f>Tides!H283</f>
        <v>0.27291666666666664</v>
      </c>
      <c r="AG283" s="37">
        <f>Tides!I283</f>
        <v>0.81527777777777777</v>
      </c>
    </row>
    <row r="284" spans="1:33" ht="19.95" customHeight="1" x14ac:dyDescent="0.25">
      <c r="A284" s="8" t="str">
        <f>Tides!A284</f>
        <v>Tue 13</v>
      </c>
      <c r="B284" s="9" t="str">
        <f>IF(ISNUMBER(TIMEVALUE(LEFT(Tides!B284,5))),TIMEVALUE(LEFT(Tides!B284,5)),"")</f>
        <v/>
      </c>
      <c r="C284" s="10" t="str">
        <f>IF(ISNUMBER(VALUE(LEFT(RIGHT(Tides!B284,6),4))),VALUE(LEFT(RIGHT(Tides!B284,6),4)),"")</f>
        <v/>
      </c>
      <c r="D284" s="9">
        <f>IF(ISNUMBER(TIMEVALUE(LEFT(Tides!C284,5))),TIMEVALUE(LEFT(Tides!C284,5)),"")</f>
        <v>0.22500000000000001</v>
      </c>
      <c r="E284" s="10">
        <f>COUNTIF(Tides!C284, "*PM*")</f>
        <v>0</v>
      </c>
      <c r="F284" s="59">
        <f t="shared" si="137"/>
        <v>0.22500000000000001</v>
      </c>
      <c r="G284" s="51">
        <f>IF(ISNUMBER(VALUE(LEFT(RIGHT(Tides!C284,6),4))),VALUE(LEFT(RIGHT(Tides!C284,6),4)),"")</f>
        <v>1.5</v>
      </c>
      <c r="H284" s="9">
        <f>IF(ISNUMBER(TIMEVALUE(LEFT(Tides!D284,5))),TIMEVALUE(LEFT(Tides!D284,5)),"")</f>
        <v>0.4861111111111111</v>
      </c>
      <c r="I284" s="10">
        <f>IF(ISNUMBER(VALUE(LEFT(RIGHT(Tides!D284,6),4))),VALUE(LEFT(RIGHT(Tides!D284,6),4)),"")</f>
        <v>3.6</v>
      </c>
      <c r="J284" s="9">
        <f>IF(ISNUMBER(TIMEVALUE(LEFT(Tides!E284,5))),TIMEVALUE(LEFT(Tides!E284,5)),"")</f>
        <v>0.24236111111111111</v>
      </c>
      <c r="K284" s="10">
        <f>COUNTIF(Tides!E284, "*PM*")</f>
        <v>1</v>
      </c>
      <c r="L284" s="59">
        <f t="shared" si="148"/>
        <v>0.74236111111111114</v>
      </c>
      <c r="M284" s="51">
        <f>IF(ISNUMBER(VALUE(LEFT(RIGHT(Tides!E284,6),4))),VALUE(LEFT(RIGHT(Tides!E284,6),4)),"")</f>
        <v>1.5</v>
      </c>
      <c r="N284" s="9">
        <f>IF(ISNUMBER(TIMEVALUE(LEFT(Tides!F284,5))),TIMEVALUE(LEFT(Tides!F284,5)),"")</f>
        <v>0.49722222222222223</v>
      </c>
      <c r="O284" s="9"/>
      <c r="P284" s="10">
        <f>IF(ISNUMBER(VALUE(LEFT(RIGHT(Tides!F284,6),4))),VALUE(LEFT(RIGHT(Tides!F284,6),4)),"")</f>
        <v>3.8</v>
      </c>
      <c r="R284" s="36" t="str">
        <f t="shared" si="139"/>
        <v>Tue 13</v>
      </c>
      <c r="S284" s="22" t="str">
        <f t="shared" si="140"/>
        <v>No Restriction</v>
      </c>
      <c r="T284" s="22">
        <f t="shared" si="142"/>
        <v>0</v>
      </c>
      <c r="U284" s="22" t="str">
        <f t="shared" si="141"/>
        <v>No Restriction</v>
      </c>
      <c r="V284" s="22">
        <f t="shared" si="143"/>
        <v>0</v>
      </c>
      <c r="W284" s="22" t="str">
        <f>IF(ISTEXT(Tides!B284),Tides!B284,"")</f>
        <v/>
      </c>
      <c r="X284" s="22" t="str">
        <f>IF(ISTEXT(Tides!C284),Tides!C284,"")</f>
        <v>5:24 AM / 1.5 m</v>
      </c>
      <c r="Y284" s="22" t="str">
        <f>IF(ISTEXT(Tides!D284),Tides!D284,"")</f>
        <v>11:40 AM / 3.6 m</v>
      </c>
      <c r="Z284" s="22" t="str">
        <f>IF(ISTEXT(Tides!E284),Tides!E284,"")</f>
        <v>5:49 PM / 1.5 m</v>
      </c>
      <c r="AA284" s="22" t="str">
        <f>IF(ISTEXT(Tides!F284),Tides!F284,"")</f>
        <v>11:56 PM / 3.8 m</v>
      </c>
      <c r="AB284" s="60" t="str">
        <f t="shared" si="149"/>
        <v/>
      </c>
      <c r="AC284" s="61" t="str">
        <f t="shared" si="145"/>
        <v/>
      </c>
      <c r="AD284" s="60" t="str">
        <f t="shared" si="146"/>
        <v/>
      </c>
      <c r="AE284" s="64" t="str">
        <f t="shared" si="147"/>
        <v/>
      </c>
      <c r="AF284" s="37">
        <f>Tides!H284</f>
        <v>0.27430555555555552</v>
      </c>
      <c r="AG284" s="37">
        <f>Tides!I284</f>
        <v>0.81319444444444444</v>
      </c>
    </row>
    <row r="285" spans="1:33" ht="19.95" customHeight="1" x14ac:dyDescent="0.25">
      <c r="A285" s="8" t="str">
        <f>Tides!A285</f>
        <v>Wed 14</v>
      </c>
      <c r="B285" s="9" t="str">
        <f>IF(ISNUMBER(TIMEVALUE(LEFT(Tides!B285,5))),TIMEVALUE(LEFT(Tides!B285,5)),"")</f>
        <v/>
      </c>
      <c r="C285" s="10" t="str">
        <f>IF(ISNUMBER(VALUE(LEFT(RIGHT(Tides!B285,6),4))),VALUE(LEFT(RIGHT(Tides!B285,6),4)),"")</f>
        <v/>
      </c>
      <c r="D285" s="9">
        <f>IF(ISNUMBER(TIMEVALUE(LEFT(Tides!C285,5))),TIMEVALUE(LEFT(Tides!C285,5)),"")</f>
        <v>0.2590277777777778</v>
      </c>
      <c r="E285" s="10">
        <f>COUNTIF(Tides!C285, "*PM*")</f>
        <v>0</v>
      </c>
      <c r="F285" s="59">
        <f t="shared" si="137"/>
        <v>0.2590277777777778</v>
      </c>
      <c r="G285" s="51">
        <f>IF(ISNUMBER(VALUE(LEFT(RIGHT(Tides!C285,6),4))),VALUE(LEFT(RIGHT(Tides!C285,6),4)),"")</f>
        <v>1.2</v>
      </c>
      <c r="H285" s="9">
        <f>IF(ISNUMBER(TIMEVALUE(LEFT(Tides!D285,5))),TIMEVALUE(LEFT(Tides!D285,5)),"")</f>
        <v>0.52083333333333337</v>
      </c>
      <c r="I285" s="10">
        <f>IF(ISNUMBER(VALUE(LEFT(RIGHT(Tides!D285,6),4))),VALUE(LEFT(RIGHT(Tides!D285,6),4)),"")</f>
        <v>3.9</v>
      </c>
      <c r="J285" s="9">
        <f>IF(ISNUMBER(TIMEVALUE(LEFT(Tides!E285,5))),TIMEVALUE(LEFT(Tides!E285,5)),"")</f>
        <v>0.27361111111111108</v>
      </c>
      <c r="K285" s="10">
        <f>COUNTIF(Tides!E285, "*PM*")</f>
        <v>1</v>
      </c>
      <c r="L285" s="59">
        <f t="shared" si="148"/>
        <v>0.77361111111111103</v>
      </c>
      <c r="M285" s="51">
        <f>IF(ISNUMBER(VALUE(LEFT(RIGHT(Tides!E285,6),4))),VALUE(LEFT(RIGHT(Tides!E285,6),4)),"")</f>
        <v>1.3</v>
      </c>
      <c r="N285" s="9" t="str">
        <f>IF(ISNUMBER(TIMEVALUE(LEFT(Tides!F285,5))),TIMEVALUE(LEFT(Tides!F285,5)),"")</f>
        <v/>
      </c>
      <c r="O285" s="9"/>
      <c r="P285" s="10" t="str">
        <f>IF(ISNUMBER(VALUE(LEFT(RIGHT(Tides!F285,6),4))),VALUE(LEFT(RIGHT(Tides!F285,6),4)),"")</f>
        <v/>
      </c>
      <c r="R285" s="36" t="str">
        <f t="shared" si="139"/>
        <v>Wed 14</v>
      </c>
      <c r="S285" s="22" t="str">
        <f t="shared" si="140"/>
        <v>1.5 hour</v>
      </c>
      <c r="T285" s="22">
        <f t="shared" si="142"/>
        <v>6.25E-2</v>
      </c>
      <c r="U285" s="22" t="str">
        <f t="shared" si="141"/>
        <v>1.0 hour</v>
      </c>
      <c r="V285" s="22">
        <f t="shared" si="143"/>
        <v>4.1666666666666699E-2</v>
      </c>
      <c r="W285" s="22" t="str">
        <f>IF(ISTEXT(Tides!B285),Tides!B285,"")</f>
        <v/>
      </c>
      <c r="X285" s="22" t="str">
        <f>IF(ISTEXT(Tides!C285),Tides!C285,"")</f>
        <v>6:13 AM / 1.2 m</v>
      </c>
      <c r="Y285" s="22" t="str">
        <f>IF(ISTEXT(Tides!D285),Tides!D285,"")</f>
        <v>12:30 PM / 3.9 m</v>
      </c>
      <c r="Z285" s="22" t="str">
        <f>IF(ISTEXT(Tides!E285),Tides!E285,"")</f>
        <v>6:34 PM / 1.3 m</v>
      </c>
      <c r="AA285" s="22" t="str">
        <f>IF(ISTEXT(Tides!F285),Tides!F285,"")</f>
        <v/>
      </c>
      <c r="AB285" s="60">
        <f t="shared" si="149"/>
        <v>0.1965277777777778</v>
      </c>
      <c r="AC285" s="61">
        <f t="shared" si="145"/>
        <v>0.3215277777777778</v>
      </c>
      <c r="AD285" s="60">
        <f t="shared" si="146"/>
        <v>0.73194444444444429</v>
      </c>
      <c r="AE285" s="64">
        <f t="shared" si="147"/>
        <v>0.81527777777777777</v>
      </c>
      <c r="AF285" s="37">
        <f>Tides!H285</f>
        <v>0.27569444444444446</v>
      </c>
      <c r="AG285" s="37">
        <f>Tides!I285</f>
        <v>0.81111111111111101</v>
      </c>
    </row>
    <row r="286" spans="1:33" ht="19.95" customHeight="1" x14ac:dyDescent="0.25">
      <c r="A286" s="8" t="str">
        <f>Tides!A286</f>
        <v>Thu 15</v>
      </c>
      <c r="B286" s="9">
        <f>IF(ISNUMBER(TIMEVALUE(LEFT(Tides!B286,5))),TIMEVALUE(LEFT(Tides!B286,5)),"")</f>
        <v>0.52916666666666667</v>
      </c>
      <c r="C286" s="10">
        <f>IF(ISNUMBER(VALUE(LEFT(RIGHT(Tides!B286,6),4))),VALUE(LEFT(RIGHT(Tides!B286,6),4)),"")</f>
        <v>4.0999999999999996</v>
      </c>
      <c r="D286" s="9">
        <f>IF(ISNUMBER(TIMEVALUE(LEFT(Tides!C286,5))),TIMEVALUE(LEFT(Tides!C286,5)),"")</f>
        <v>0.28888888888888892</v>
      </c>
      <c r="E286" s="10">
        <f>COUNTIF(Tides!C286, "*PM*")</f>
        <v>0</v>
      </c>
      <c r="F286" s="59">
        <f t="shared" si="137"/>
        <v>0.28888888888888892</v>
      </c>
      <c r="G286" s="51">
        <f>IF(ISNUMBER(VALUE(LEFT(RIGHT(Tides!C286,6),4))),VALUE(LEFT(RIGHT(Tides!C286,6),4)),"")</f>
        <v>0.9</v>
      </c>
      <c r="H286" s="9">
        <f>IF(ISNUMBER(TIMEVALUE(LEFT(Tides!D286,5))),TIMEVALUE(LEFT(Tides!D286,5)),"")</f>
        <v>5.0694444444444452E-2</v>
      </c>
      <c r="I286" s="10">
        <f>IF(ISNUMBER(VALUE(LEFT(RIGHT(Tides!D286,6),4))),VALUE(LEFT(RIGHT(Tides!D286,6),4)),"")</f>
        <v>4.2</v>
      </c>
      <c r="J286" s="9">
        <f>IF(ISNUMBER(TIMEVALUE(LEFT(Tides!E286,5))),TIMEVALUE(LEFT(Tides!E286,5)),"")</f>
        <v>0.30138888888888887</v>
      </c>
      <c r="K286" s="10">
        <f>COUNTIF(Tides!E286, "*PM*")</f>
        <v>1</v>
      </c>
      <c r="L286" s="59">
        <f t="shared" si="148"/>
        <v>0.80138888888888893</v>
      </c>
      <c r="M286" s="51">
        <f>IF(ISNUMBER(VALUE(LEFT(RIGHT(Tides!E286,6),4))),VALUE(LEFT(RIGHT(Tides!E286,6),4)),"")</f>
        <v>1</v>
      </c>
      <c r="N286" s="9" t="str">
        <f>IF(ISNUMBER(TIMEVALUE(LEFT(Tides!F286,5))),TIMEVALUE(LEFT(Tides!F286,5)),"")</f>
        <v/>
      </c>
      <c r="O286" s="9"/>
      <c r="P286" s="10" t="str">
        <f>IF(ISNUMBER(VALUE(LEFT(RIGHT(Tides!F286,6),4))),VALUE(LEFT(RIGHT(Tides!F286,6),4)),"")</f>
        <v/>
      </c>
      <c r="R286" s="36" t="str">
        <f t="shared" si="139"/>
        <v>Thu 15</v>
      </c>
      <c r="S286" s="22" t="str">
        <f t="shared" si="140"/>
        <v>1.5 hour</v>
      </c>
      <c r="T286" s="22">
        <f t="shared" si="142"/>
        <v>6.25E-2</v>
      </c>
      <c r="U286" s="22" t="str">
        <f t="shared" si="141"/>
        <v>1.5 hour</v>
      </c>
      <c r="V286" s="22">
        <f t="shared" si="143"/>
        <v>6.25E-2</v>
      </c>
      <c r="W286" s="22" t="str">
        <f>IF(ISTEXT(Tides!B286),Tides!B286,"")</f>
        <v>12:42 AM / 4.1 m</v>
      </c>
      <c r="X286" s="22" t="str">
        <f>IF(ISTEXT(Tides!C286),Tides!C286,"")</f>
        <v>6:56 AM / 0.9 m</v>
      </c>
      <c r="Y286" s="22" t="str">
        <f>IF(ISTEXT(Tides!D286),Tides!D286,"")</f>
        <v>1:13 PM / 4.2 m</v>
      </c>
      <c r="Z286" s="22" t="str">
        <f>IF(ISTEXT(Tides!E286),Tides!E286,"")</f>
        <v>7:14 PM / 1.0 m</v>
      </c>
      <c r="AA286" s="22" t="str">
        <f>IF(ISTEXT(Tides!F286),Tides!F286,"")</f>
        <v/>
      </c>
      <c r="AB286" s="60">
        <f t="shared" si="149"/>
        <v>0.22638888888888892</v>
      </c>
      <c r="AC286" s="61">
        <f t="shared" si="145"/>
        <v>0.35138888888888892</v>
      </c>
      <c r="AD286" s="60">
        <f t="shared" si="146"/>
        <v>0.73888888888888893</v>
      </c>
      <c r="AE286" s="64">
        <f t="shared" si="147"/>
        <v>0.86388888888888893</v>
      </c>
      <c r="AF286" s="37">
        <f>Tides!H286</f>
        <v>0.27708333333333335</v>
      </c>
      <c r="AG286" s="37">
        <f>Tides!I286</f>
        <v>0.80902777777777779</v>
      </c>
    </row>
    <row r="287" spans="1:33" ht="19.95" customHeight="1" x14ac:dyDescent="0.25">
      <c r="A287" s="8" t="str">
        <f>Tides!A287</f>
        <v>Fri 16</v>
      </c>
      <c r="B287" s="9">
        <f>IF(ISNUMBER(TIMEVALUE(LEFT(Tides!B287,5))),TIMEVALUE(LEFT(Tides!B287,5)),"")</f>
        <v>5.9027777777777783E-2</v>
      </c>
      <c r="C287" s="10">
        <f>IF(ISNUMBER(VALUE(LEFT(RIGHT(Tides!B287,6),4))),VALUE(LEFT(RIGHT(Tides!B287,6),4)),"")</f>
        <v>4.4000000000000004</v>
      </c>
      <c r="D287" s="9">
        <f>IF(ISNUMBER(TIMEVALUE(LEFT(Tides!C287,5))),TIMEVALUE(LEFT(Tides!C287,5)),"")</f>
        <v>0.31666666666666665</v>
      </c>
      <c r="E287" s="10">
        <f>COUNTIF(Tides!C287, "*PM*")</f>
        <v>0</v>
      </c>
      <c r="F287" s="59">
        <f t="shared" si="137"/>
        <v>0.31666666666666665</v>
      </c>
      <c r="G287" s="51">
        <f>IF(ISNUMBER(VALUE(LEFT(RIGHT(Tides!C287,6),4))),VALUE(LEFT(RIGHT(Tides!C287,6),4)),"")</f>
        <v>0.6</v>
      </c>
      <c r="H287" s="9">
        <f>IF(ISNUMBER(TIMEVALUE(LEFT(Tides!D287,5))),TIMEVALUE(LEFT(Tides!D287,5)),"")</f>
        <v>7.9861111111111105E-2</v>
      </c>
      <c r="I287" s="10">
        <f>IF(ISNUMBER(VALUE(LEFT(RIGHT(Tides!D287,6),4))),VALUE(LEFT(RIGHT(Tides!D287,6),4)),"")</f>
        <v>4.4000000000000004</v>
      </c>
      <c r="J287" s="9">
        <f>IF(ISNUMBER(TIMEVALUE(LEFT(Tides!E287,5))),TIMEVALUE(LEFT(Tides!E287,5)),"")</f>
        <v>0.32847222222222222</v>
      </c>
      <c r="K287" s="10">
        <f>COUNTIF(Tides!E287, "*PM*")</f>
        <v>1</v>
      </c>
      <c r="L287" s="59">
        <f t="shared" si="148"/>
        <v>0.82847222222222228</v>
      </c>
      <c r="M287" s="51">
        <f>IF(ISNUMBER(VALUE(LEFT(RIGHT(Tides!E287,6),4))),VALUE(LEFT(RIGHT(Tides!E287,6),4)),"")</f>
        <v>0.8</v>
      </c>
      <c r="N287" s="9" t="str">
        <f>IF(ISNUMBER(TIMEVALUE(LEFT(Tides!F287,5))),TIMEVALUE(LEFT(Tides!F287,5)),"")</f>
        <v/>
      </c>
      <c r="O287" s="9"/>
      <c r="P287" s="10" t="str">
        <f>IF(ISNUMBER(VALUE(LEFT(RIGHT(Tides!F287,6),4))),VALUE(LEFT(RIGHT(Tides!F287,6),4)),"")</f>
        <v/>
      </c>
      <c r="R287" s="36" t="str">
        <f t="shared" si="139"/>
        <v>Fri 16</v>
      </c>
      <c r="S287" s="22" t="str">
        <f t="shared" si="140"/>
        <v>1.5 hour</v>
      </c>
      <c r="T287" s="22">
        <f t="shared" si="142"/>
        <v>6.25E-2</v>
      </c>
      <c r="U287" s="22" t="str">
        <f t="shared" si="141"/>
        <v>1.5 hour</v>
      </c>
      <c r="V287" s="22">
        <f t="shared" si="143"/>
        <v>6.25E-2</v>
      </c>
      <c r="W287" s="22" t="str">
        <f>IF(ISTEXT(Tides!B287),Tides!B287,"")</f>
        <v>1:25 AM / 4.4 m</v>
      </c>
      <c r="X287" s="22" t="str">
        <f>IF(ISTEXT(Tides!C287),Tides!C287,"")</f>
        <v>7:36 AM / 0.6 m</v>
      </c>
      <c r="Y287" s="22" t="str">
        <f>IF(ISTEXT(Tides!D287),Tides!D287,"")</f>
        <v>1:55 PM / 4.4 m</v>
      </c>
      <c r="Z287" s="22" t="str">
        <f>IF(ISTEXT(Tides!E287),Tides!E287,"")</f>
        <v>7:53 PM / 0.8 m</v>
      </c>
      <c r="AA287" s="22" t="str">
        <f>IF(ISTEXT(Tides!F287),Tides!F287,"")</f>
        <v/>
      </c>
      <c r="AB287" s="60">
        <f t="shared" ref="AB287:AB288" si="150">IF(T287&gt;0,F287-T287,"")</f>
        <v>0.25416666666666665</v>
      </c>
      <c r="AC287" s="61">
        <f t="shared" si="145"/>
        <v>0.37916666666666665</v>
      </c>
      <c r="AD287" s="60">
        <f t="shared" si="146"/>
        <v>0.76597222222222228</v>
      </c>
      <c r="AE287" s="64">
        <f t="shared" si="147"/>
        <v>0.89097222222222228</v>
      </c>
      <c r="AF287" s="37">
        <f>Tides!H287</f>
        <v>0.27847222222222223</v>
      </c>
      <c r="AG287" s="37">
        <f>Tides!I287</f>
        <v>0.80763888888888891</v>
      </c>
    </row>
    <row r="288" spans="1:33" ht="19.95" customHeight="1" x14ac:dyDescent="0.25">
      <c r="A288" s="8" t="str">
        <f>Tides!A288</f>
        <v>Sat 17</v>
      </c>
      <c r="B288" s="9">
        <f>IF(ISNUMBER(TIMEVALUE(LEFT(Tides!B288,5))),TIMEVALUE(LEFT(Tides!B288,5)),"")</f>
        <v>8.6805555555555566E-2</v>
      </c>
      <c r="C288" s="10">
        <f>IF(ISNUMBER(VALUE(LEFT(RIGHT(Tides!B288,6),4))),VALUE(LEFT(RIGHT(Tides!B288,6),4)),"")</f>
        <v>4.5999999999999996</v>
      </c>
      <c r="D288" s="9">
        <f>IF(ISNUMBER(TIMEVALUE(LEFT(Tides!C288,5))),TIMEVALUE(LEFT(Tides!C288,5)),"")</f>
        <v>0.34513888888888888</v>
      </c>
      <c r="E288" s="10">
        <f>COUNTIF(Tides!C288, "*PM*")</f>
        <v>0</v>
      </c>
      <c r="F288" s="59">
        <f t="shared" si="137"/>
        <v>0.34513888888888888</v>
      </c>
      <c r="G288" s="51">
        <f>IF(ISNUMBER(VALUE(LEFT(RIGHT(Tides!C288,6),4))),VALUE(LEFT(RIGHT(Tides!C288,6),4)),"")</f>
        <v>0.4</v>
      </c>
      <c r="H288" s="9">
        <f>IF(ISNUMBER(TIMEVALUE(LEFT(Tides!D288,5))),TIMEVALUE(LEFT(Tides!D288,5)),"")</f>
        <v>0.1076388888888889</v>
      </c>
      <c r="I288" s="10">
        <f>IF(ISNUMBER(VALUE(LEFT(RIGHT(Tides!D288,6),4))),VALUE(LEFT(RIGHT(Tides!D288,6),4)),"")</f>
        <v>4.5</v>
      </c>
      <c r="J288" s="9">
        <f>IF(ISNUMBER(TIMEVALUE(LEFT(Tides!E288,5))),TIMEVALUE(LEFT(Tides!E288,5)),"")</f>
        <v>0.35625000000000001</v>
      </c>
      <c r="K288" s="10">
        <f>COUNTIF(Tides!E288, "*PM*")</f>
        <v>1</v>
      </c>
      <c r="L288" s="59">
        <f t="shared" si="148"/>
        <v>0.85624999999999996</v>
      </c>
      <c r="M288" s="51">
        <f>IF(ISNUMBER(VALUE(LEFT(RIGHT(Tides!E288,6),4))),VALUE(LEFT(RIGHT(Tides!E288,6),4)),"")</f>
        <v>0.6</v>
      </c>
      <c r="N288" s="9" t="str">
        <f>IF(ISNUMBER(TIMEVALUE(LEFT(Tides!F288,5))),TIMEVALUE(LEFT(Tides!F288,5)),"")</f>
        <v/>
      </c>
      <c r="O288" s="9"/>
      <c r="P288" s="10" t="str">
        <f>IF(ISNUMBER(VALUE(LEFT(RIGHT(Tides!F288,6),4))),VALUE(LEFT(RIGHT(Tides!F288,6),4)),"")</f>
        <v/>
      </c>
      <c r="R288" s="36" t="str">
        <f t="shared" si="139"/>
        <v>Sat 17</v>
      </c>
      <c r="S288" s="22" t="str">
        <f t="shared" si="140"/>
        <v>2.0 hours</v>
      </c>
      <c r="T288" s="22">
        <f t="shared" si="142"/>
        <v>8.3333333333333301E-2</v>
      </c>
      <c r="U288" s="22" t="str">
        <f t="shared" si="141"/>
        <v>1.5 hour</v>
      </c>
      <c r="V288" s="22">
        <f t="shared" si="143"/>
        <v>6.25E-2</v>
      </c>
      <c r="W288" s="22" t="str">
        <f>IF(ISTEXT(Tides!B288),Tides!B288,"")</f>
        <v>2:05 AM / 4.6 m</v>
      </c>
      <c r="X288" s="22" t="str">
        <f>IF(ISTEXT(Tides!C288),Tides!C288,"")</f>
        <v>8:17 AM / 0.4 m</v>
      </c>
      <c r="Y288" s="22" t="str">
        <f>IF(ISTEXT(Tides!D288),Tides!D288,"")</f>
        <v>2:35 PM / 4.5 m</v>
      </c>
      <c r="Z288" s="22" t="str">
        <f>IF(ISTEXT(Tides!E288),Tides!E288,"")</f>
        <v>8:33 PM / 0.6 m</v>
      </c>
      <c r="AA288" s="22" t="str">
        <f>IF(ISTEXT(Tides!F288),Tides!F288,"")</f>
        <v/>
      </c>
      <c r="AB288" s="60">
        <f t="shared" si="150"/>
        <v>0.26180555555555557</v>
      </c>
      <c r="AC288" s="61">
        <f t="shared" si="145"/>
        <v>0.4284722222222222</v>
      </c>
      <c r="AD288" s="60">
        <f t="shared" si="146"/>
        <v>0.79374999999999996</v>
      </c>
      <c r="AE288" s="64">
        <f t="shared" si="147"/>
        <v>0.91874999999999996</v>
      </c>
      <c r="AF288" s="37">
        <f>Tides!H288</f>
        <v>0.27986111111111112</v>
      </c>
      <c r="AG288" s="37">
        <f>Tides!I288</f>
        <v>0.80555555555555547</v>
      </c>
    </row>
    <row r="289" spans="1:33" ht="19.95" customHeight="1" x14ac:dyDescent="0.25">
      <c r="A289" s="8" t="str">
        <f>Tides!A289</f>
        <v>Sun 18</v>
      </c>
      <c r="B289" s="9">
        <f>IF(ISNUMBER(TIMEVALUE(LEFT(Tides!B289,5))),TIMEVALUE(LEFT(Tides!B289,5)),"")</f>
        <v>0.11527777777777777</v>
      </c>
      <c r="C289" s="10">
        <f>IF(ISNUMBER(VALUE(LEFT(RIGHT(Tides!B289,6),4))),VALUE(LEFT(RIGHT(Tides!B289,6),4)),"")</f>
        <v>4.7</v>
      </c>
      <c r="D289" s="9">
        <f>IF(ISNUMBER(TIMEVALUE(LEFT(Tides!C289,5))),TIMEVALUE(LEFT(Tides!C289,5)),"")</f>
        <v>0.37291666666666662</v>
      </c>
      <c r="E289" s="10">
        <f>COUNTIF(Tides!C289, "*PM*")</f>
        <v>0</v>
      </c>
      <c r="F289" s="59">
        <f>IF(ISNUMBER(TIMEVALUE(LEFT(Tides!C289,5))),TIMEVALUE(LEFT(Tides!C289,5)),"")</f>
        <v>0.37291666666666662</v>
      </c>
      <c r="G289" s="51">
        <f>IF(ISNUMBER(VALUE(LEFT(RIGHT(Tides!C289,6),4))),VALUE(LEFT(RIGHT(Tides!C289,6),4)),"")</f>
        <v>0.3</v>
      </c>
      <c r="H289" s="9">
        <f>IF(ISNUMBER(TIMEVALUE(LEFT(Tides!D289,5))),TIMEVALUE(LEFT(Tides!D289,5)),"")</f>
        <v>0.1361111111111111</v>
      </c>
      <c r="I289" s="10">
        <f>IF(ISNUMBER(VALUE(LEFT(RIGHT(Tides!D289,6),4))),VALUE(LEFT(RIGHT(Tides!D289,6),4)),"")</f>
        <v>4.5999999999999996</v>
      </c>
      <c r="J289" s="9">
        <f>IF(ISNUMBER(TIMEVALUE(LEFT(Tides!E289,5))),TIMEVALUE(LEFT(Tides!E289,5)),"")</f>
        <v>0.3833333333333333</v>
      </c>
      <c r="K289" s="10">
        <f>COUNTIF(Tides!E289, "*PM*")</f>
        <v>1</v>
      </c>
      <c r="L289" s="59">
        <f t="shared" si="148"/>
        <v>0.8833333333333333</v>
      </c>
      <c r="M289" s="51">
        <f>IF(ISNUMBER(VALUE(LEFT(RIGHT(Tides!E289,6),4))),VALUE(LEFT(RIGHT(Tides!E289,6),4)),"")</f>
        <v>0.6</v>
      </c>
      <c r="N289" s="9" t="str">
        <f>IF(ISNUMBER(TIMEVALUE(LEFT(Tides!F289,5))),TIMEVALUE(LEFT(Tides!F289,5)),"")</f>
        <v/>
      </c>
      <c r="O289" s="9"/>
      <c r="P289" s="10" t="str">
        <f>IF(ISNUMBER(VALUE(LEFT(RIGHT(Tides!F289,6),4))),VALUE(LEFT(RIGHT(Tides!F289,6),4)),"")</f>
        <v/>
      </c>
      <c r="R289" s="36" t="str">
        <f t="shared" si="139"/>
        <v>Sun 18</v>
      </c>
      <c r="S289" s="22" t="str">
        <f t="shared" si="140"/>
        <v>2.0 hours</v>
      </c>
      <c r="T289" s="22">
        <f t="shared" si="142"/>
        <v>8.3333333333333301E-2</v>
      </c>
      <c r="U289" s="22" t="str">
        <f t="shared" si="141"/>
        <v>1.5 hour</v>
      </c>
      <c r="V289" s="22">
        <f t="shared" si="143"/>
        <v>6.25E-2</v>
      </c>
      <c r="W289" s="22" t="str">
        <f>IF(ISTEXT(Tides!B289),Tides!B289,"")</f>
        <v>2:46 AM / 4.7 m</v>
      </c>
      <c r="X289" s="22" t="str">
        <f>IF(ISTEXT(Tides!C289),Tides!C289,"")</f>
        <v>8:57 AM / 0.3 m</v>
      </c>
      <c r="Y289" s="22" t="str">
        <f>IF(ISTEXT(Tides!D289),Tides!D289,"")</f>
        <v>3:16 PM / 4.6 m</v>
      </c>
      <c r="Z289" s="22" t="str">
        <f>IF(ISTEXT(Tides!E289),Tides!E289,"")</f>
        <v>9:12 PM / 0.6 m</v>
      </c>
      <c r="AA289" s="22" t="str">
        <f>IF(ISTEXT(Tides!F289),Tides!F289,"")</f>
        <v/>
      </c>
      <c r="AB289" s="60">
        <f t="shared" si="149"/>
        <v>0.2895833333333333</v>
      </c>
      <c r="AC289" s="61">
        <f t="shared" si="145"/>
        <v>0.45624999999999993</v>
      </c>
      <c r="AD289" s="60">
        <f t="shared" si="146"/>
        <v>0.8208333333333333</v>
      </c>
      <c r="AE289" s="64">
        <f t="shared" si="147"/>
        <v>0.9458333333333333</v>
      </c>
      <c r="AF289" s="37">
        <f>Tides!H289</f>
        <v>0.28125</v>
      </c>
      <c r="AG289" s="37">
        <f>Tides!I289</f>
        <v>0.80347222222222225</v>
      </c>
    </row>
    <row r="290" spans="1:33" ht="19.95" customHeight="1" x14ac:dyDescent="0.25">
      <c r="A290" s="8" t="str">
        <f>Tides!A290</f>
        <v>Mon 19</v>
      </c>
      <c r="B290" s="9">
        <f>IF(ISNUMBER(TIMEVALUE(LEFT(Tides!B290,5))),TIMEVALUE(LEFT(Tides!B290,5)),"")</f>
        <v>0.14444444444444446</v>
      </c>
      <c r="C290" s="10">
        <f>IF(ISNUMBER(VALUE(LEFT(RIGHT(Tides!B290,6),4))),VALUE(LEFT(RIGHT(Tides!B290,6),4)),"")</f>
        <v>4.8</v>
      </c>
      <c r="D290" s="9">
        <f>IF(ISNUMBER(TIMEVALUE(LEFT(Tides!C290,5))),TIMEVALUE(LEFT(Tides!C290,5)),"")</f>
        <v>0.40138888888888885</v>
      </c>
      <c r="E290" s="10">
        <f>COUNTIF(Tides!C290, "*PM*")</f>
        <v>0</v>
      </c>
      <c r="F290" s="59">
        <f>IF(ISNUMBER(TIMEVALUE(LEFT(Tides!C290,5))),TIMEVALUE(LEFT(Tides!C290,5)),"")</f>
        <v>0.40138888888888885</v>
      </c>
      <c r="G290" s="51">
        <f>IF(ISNUMBER(VALUE(LEFT(RIGHT(Tides!C290,6),4))),VALUE(LEFT(RIGHT(Tides!C290,6),4)),"")</f>
        <v>0.3</v>
      </c>
      <c r="H290" s="9">
        <f>IF(ISNUMBER(TIMEVALUE(LEFT(Tides!D290,5))),TIMEVALUE(LEFT(Tides!D290,5)),"")</f>
        <v>0.16527777777777777</v>
      </c>
      <c r="I290" s="10">
        <f>IF(ISNUMBER(VALUE(LEFT(RIGHT(Tides!D290,6),4))),VALUE(LEFT(RIGHT(Tides!D290,6),4)),"")</f>
        <v>4.5</v>
      </c>
      <c r="J290" s="9">
        <f>IF(ISNUMBER(TIMEVALUE(LEFT(Tides!E290,5))),TIMEVALUE(LEFT(Tides!E290,5)),"")</f>
        <v>0.41250000000000003</v>
      </c>
      <c r="K290" s="10">
        <f>COUNTIF(Tides!E290, "*PM*")</f>
        <v>1</v>
      </c>
      <c r="L290" s="59">
        <f t="shared" si="148"/>
        <v>0.91250000000000009</v>
      </c>
      <c r="M290" s="51">
        <f>IF(ISNUMBER(VALUE(LEFT(RIGHT(Tides!E290,6),4))),VALUE(LEFT(RIGHT(Tides!E290,6),4)),"")</f>
        <v>0.6</v>
      </c>
      <c r="N290" s="9" t="str">
        <f>IF(ISNUMBER(TIMEVALUE(LEFT(Tides!F290,5))),TIMEVALUE(LEFT(Tides!F290,5)),"")</f>
        <v/>
      </c>
      <c r="O290" s="9"/>
      <c r="P290" s="10" t="str">
        <f>IF(ISNUMBER(VALUE(LEFT(RIGHT(Tides!F290,6),4))),VALUE(LEFT(RIGHT(Tides!F290,6),4)),"")</f>
        <v/>
      </c>
      <c r="R290" s="36" t="str">
        <f t="shared" si="139"/>
        <v>Mon 19</v>
      </c>
      <c r="S290" s="22" t="str">
        <f t="shared" si="140"/>
        <v>2.0 hours</v>
      </c>
      <c r="T290" s="22">
        <f t="shared" si="142"/>
        <v>8.3333333333333301E-2</v>
      </c>
      <c r="U290" s="22" t="str">
        <f t="shared" si="141"/>
        <v>1.5 hour</v>
      </c>
      <c r="V290" s="22">
        <f t="shared" si="143"/>
        <v>6.25E-2</v>
      </c>
      <c r="W290" s="22" t="str">
        <f>IF(ISTEXT(Tides!B290),Tides!B290,"")</f>
        <v>3:28 AM / 4.8 m</v>
      </c>
      <c r="X290" s="22" t="str">
        <f>IF(ISTEXT(Tides!C290),Tides!C290,"")</f>
        <v>9:38 AM / 0.3 m</v>
      </c>
      <c r="Y290" s="22" t="str">
        <f>IF(ISTEXT(Tides!D290),Tides!D290,"")</f>
        <v>3:58 PM / 4.5 m</v>
      </c>
      <c r="Z290" s="22" t="str">
        <f>IF(ISTEXT(Tides!E290),Tides!E290,"")</f>
        <v>9:54 PM / 0.6 m</v>
      </c>
      <c r="AA290" s="22" t="str">
        <f>IF(ISTEXT(Tides!F290),Tides!F290,"")</f>
        <v/>
      </c>
      <c r="AB290" s="60">
        <f t="shared" si="149"/>
        <v>0.31805555555555554</v>
      </c>
      <c r="AC290" s="61">
        <f t="shared" si="145"/>
        <v>0.48472222222222217</v>
      </c>
      <c r="AD290" s="60">
        <f t="shared" si="146"/>
        <v>0.85000000000000009</v>
      </c>
      <c r="AE290" s="64">
        <f t="shared" si="147"/>
        <v>0.97500000000000009</v>
      </c>
      <c r="AF290" s="37">
        <f>Tides!H290</f>
        <v>0.28263888888888888</v>
      </c>
      <c r="AG290" s="37">
        <f>Tides!I290</f>
        <v>0.80138888888888893</v>
      </c>
    </row>
    <row r="291" spans="1:33" ht="19.95" customHeight="1" x14ac:dyDescent="0.25">
      <c r="A291" s="8" t="str">
        <f>Tides!A291</f>
        <v>Tue 20</v>
      </c>
      <c r="B291" s="9">
        <f>IF(ISNUMBER(TIMEVALUE(LEFT(Tides!B291,5))),TIMEVALUE(LEFT(Tides!B291,5)),"")</f>
        <v>0.17569444444444446</v>
      </c>
      <c r="C291" s="10">
        <f>IF(ISNUMBER(VALUE(LEFT(RIGHT(Tides!B291,6),4))),VALUE(LEFT(RIGHT(Tides!B291,6),4)),"")</f>
        <v>4.7</v>
      </c>
      <c r="D291" s="9">
        <f>IF(ISNUMBER(TIMEVALUE(LEFT(Tides!C291,5))),TIMEVALUE(LEFT(Tides!C291,5)),"")</f>
        <v>0.43124999999999997</v>
      </c>
      <c r="E291" s="10">
        <f>COUNTIF(Tides!C291, "*PM*")</f>
        <v>0</v>
      </c>
      <c r="F291" s="59">
        <f>IF(ISNUMBER(TIMEVALUE(LEFT(Tides!C291,5))),TIMEVALUE(LEFT(Tides!C291,5)),"")</f>
        <v>0.43124999999999997</v>
      </c>
      <c r="G291" s="51">
        <f>IF(ISNUMBER(VALUE(LEFT(RIGHT(Tides!C291,6),4))),VALUE(LEFT(RIGHT(Tides!C291,6),4)),"")</f>
        <v>0.5</v>
      </c>
      <c r="H291" s="9">
        <f>IF(ISNUMBER(TIMEVALUE(LEFT(Tides!D291,5))),TIMEVALUE(LEFT(Tides!D291,5)),"")</f>
        <v>0.19583333333333333</v>
      </c>
      <c r="I291" s="10">
        <f>IF(ISNUMBER(VALUE(LEFT(RIGHT(Tides!D291,6),4))),VALUE(LEFT(RIGHT(Tides!D291,6),4)),"")</f>
        <v>4.4000000000000004</v>
      </c>
      <c r="J291" s="9">
        <f>IF(ISNUMBER(TIMEVALUE(LEFT(Tides!E291,5))),TIMEVALUE(LEFT(Tides!E291,5)),"")</f>
        <v>0.44305555555555554</v>
      </c>
      <c r="K291" s="10">
        <f>COUNTIF(Tides!E291, "*PM*")</f>
        <v>1</v>
      </c>
      <c r="L291" s="59">
        <f t="shared" si="148"/>
        <v>0.94305555555555554</v>
      </c>
      <c r="M291" s="51">
        <f>IF(ISNUMBER(VALUE(LEFT(RIGHT(Tides!E291,6),4))),VALUE(LEFT(RIGHT(Tides!E291,6),4)),"")</f>
        <v>0.7</v>
      </c>
      <c r="N291" s="9" t="str">
        <f>IF(ISNUMBER(TIMEVALUE(LEFT(Tides!F291,5))),TIMEVALUE(LEFT(Tides!F291,5)),"")</f>
        <v/>
      </c>
      <c r="O291" s="9"/>
      <c r="P291" s="10" t="str">
        <f>IF(ISNUMBER(VALUE(LEFT(RIGHT(Tides!F291,6),4))),VALUE(LEFT(RIGHT(Tides!F291,6),4)),"")</f>
        <v/>
      </c>
      <c r="R291" s="36" t="str">
        <f t="shared" si="139"/>
        <v>Tue 20</v>
      </c>
      <c r="S291" s="22" t="str">
        <f t="shared" si="140"/>
        <v>2.0 hours</v>
      </c>
      <c r="T291" s="22">
        <f>IF(OR(G291&gt;1.3,ISNUMBER(G291)=FALSE),0,IF(G291&gt;1.2,0.0416666666666667,IF(G291&gt;0.5,0.0625,0.0833333333333333)))</f>
        <v>8.3333333333333301E-2</v>
      </c>
      <c r="U291" s="22" t="str">
        <f t="shared" si="141"/>
        <v>1.5 hour</v>
      </c>
      <c r="V291" s="22">
        <f t="shared" si="143"/>
        <v>6.25E-2</v>
      </c>
      <c r="W291" s="22" t="str">
        <f>IF(ISTEXT(Tides!B291),Tides!B291,"")</f>
        <v>4:13 AM / 4.7 m</v>
      </c>
      <c r="X291" s="22" t="str">
        <f>IF(ISTEXT(Tides!C291),Tides!C291,"")</f>
        <v>10:21 AM / 0.5 m</v>
      </c>
      <c r="Y291" s="22" t="str">
        <f>IF(ISTEXT(Tides!D291),Tides!D291,"")</f>
        <v>4:42 PM / 4.4 m</v>
      </c>
      <c r="Z291" s="22" t="str">
        <f>IF(ISTEXT(Tides!E291),Tides!E291,"")</f>
        <v>10:38 PM / 0.7 m</v>
      </c>
      <c r="AA291" s="22" t="str">
        <f>IF(ISTEXT(Tides!F291),Tides!F291,"")</f>
        <v/>
      </c>
      <c r="AB291" s="60">
        <f t="shared" si="149"/>
        <v>0.34791666666666665</v>
      </c>
      <c r="AC291" s="61">
        <f t="shared" si="145"/>
        <v>0.51458333333333328</v>
      </c>
      <c r="AD291" s="60">
        <f t="shared" si="146"/>
        <v>0.88055555555555554</v>
      </c>
      <c r="AE291" s="64">
        <f t="shared" si="147"/>
        <v>1.0055555555555555</v>
      </c>
      <c r="AF291" s="37">
        <f>Tides!H291</f>
        <v>0.28402777777777777</v>
      </c>
      <c r="AG291" s="37">
        <f>Tides!I291</f>
        <v>0.79999999999999993</v>
      </c>
    </row>
    <row r="292" spans="1:33" ht="19.95" customHeight="1" x14ac:dyDescent="0.25">
      <c r="A292" s="8" t="str">
        <f>Tides!A292</f>
        <v>Wed 21</v>
      </c>
      <c r="B292" s="9">
        <f>IF(ISNUMBER(TIMEVALUE(LEFT(Tides!B292,5))),TIMEVALUE(LEFT(Tides!B292,5)),"")</f>
        <v>0.20833333333333334</v>
      </c>
      <c r="C292" s="10">
        <f>IF(ISNUMBER(VALUE(LEFT(RIGHT(Tides!B292,6),4))),VALUE(LEFT(RIGHT(Tides!B292,6),4)),"")</f>
        <v>4.5</v>
      </c>
      <c r="D292" s="9">
        <f>IF(ISNUMBER(TIMEVALUE(LEFT(Tides!C292,5))),TIMEVALUE(LEFT(Tides!C292,5)),"")</f>
        <v>0.46249999999999997</v>
      </c>
      <c r="E292" s="10">
        <f>COUNTIF(Tides!C292, "*PM*")</f>
        <v>0</v>
      </c>
      <c r="F292" s="59">
        <f>IF(ISNUMBER(TIMEVALUE(LEFT(Tides!C292,5))),TIMEVALUE(LEFT(Tides!C292,5)),"")</f>
        <v>0.46249999999999997</v>
      </c>
      <c r="G292" s="51">
        <f>IF(ISNUMBER(VALUE(LEFT(RIGHT(Tides!C292,6),4))),VALUE(LEFT(RIGHT(Tides!C292,6),4)),"")</f>
        <v>0.7</v>
      </c>
      <c r="H292" s="9">
        <f>IF(ISNUMBER(TIMEVALUE(LEFT(Tides!D292,5))),TIMEVALUE(LEFT(Tides!D292,5)),"")</f>
        <v>0.22916666666666666</v>
      </c>
      <c r="I292" s="10">
        <f>IF(ISNUMBER(VALUE(LEFT(RIGHT(Tides!D292,6),4))),VALUE(LEFT(RIGHT(Tides!D292,6),4)),"")</f>
        <v>4.2</v>
      </c>
      <c r="J292" s="9">
        <f>IF(ISNUMBER(TIMEVALUE(LEFT(Tides!E292,5))),TIMEVALUE(LEFT(Tides!E292,5)),"")</f>
        <v>0.47638888888888892</v>
      </c>
      <c r="K292" s="10">
        <f>COUNTIF(Tides!E292, "*PM*")</f>
        <v>1</v>
      </c>
      <c r="L292" s="59">
        <f t="shared" si="148"/>
        <v>0.97638888888888897</v>
      </c>
      <c r="M292" s="51">
        <f>IF(ISNUMBER(VALUE(LEFT(RIGHT(Tides!E292,6),4))),VALUE(LEFT(RIGHT(Tides!E292,6),4)),"")</f>
        <v>0.9</v>
      </c>
      <c r="N292" s="9" t="str">
        <f>IF(ISNUMBER(TIMEVALUE(LEFT(Tides!F292,5))),TIMEVALUE(LEFT(Tides!F292,5)),"")</f>
        <v/>
      </c>
      <c r="O292" s="9"/>
      <c r="P292" s="10" t="str">
        <f>IF(ISNUMBER(VALUE(LEFT(RIGHT(Tides!F292,6),4))),VALUE(LEFT(RIGHT(Tides!F292,6),4)),"")</f>
        <v/>
      </c>
      <c r="R292" s="36" t="str">
        <f t="shared" si="139"/>
        <v>Wed 21</v>
      </c>
      <c r="S292" s="22" t="str">
        <f t="shared" si="140"/>
        <v>1.5 hour</v>
      </c>
      <c r="T292" s="22">
        <f t="shared" ref="T292:T301" si="151">IF(OR(G292&gt;1.3,ISNUMBER(G292)=FALSE),0,IF(G292&gt;1.2,0.0416666666666667,IF(G292&gt;0.5,0.0625,0.0833333333333333)))</f>
        <v>6.25E-2</v>
      </c>
      <c r="U292" s="22" t="str">
        <f t="shared" si="141"/>
        <v>1.5 hour</v>
      </c>
      <c r="V292" s="22">
        <f t="shared" si="143"/>
        <v>6.25E-2</v>
      </c>
      <c r="W292" s="22" t="str">
        <f>IF(ISTEXT(Tides!B292),Tides!B292,"")</f>
        <v>5:00 AM / 4.5 m</v>
      </c>
      <c r="X292" s="22" t="str">
        <f>IF(ISTEXT(Tides!C292),Tides!C292,"")</f>
        <v>11:06 AM / 0.7 m</v>
      </c>
      <c r="Y292" s="22" t="str">
        <f>IF(ISTEXT(Tides!D292),Tides!D292,"")</f>
        <v>5:30 PM / 4.2 m</v>
      </c>
      <c r="Z292" s="22" t="str">
        <f>IF(ISTEXT(Tides!E292),Tides!E292,"")</f>
        <v>11:26 PM / 0.9 m</v>
      </c>
      <c r="AA292" s="22" t="str">
        <f>IF(ISTEXT(Tides!F292),Tides!F292,"")</f>
        <v/>
      </c>
      <c r="AB292" s="60">
        <f t="shared" si="149"/>
        <v>0.39999999999999997</v>
      </c>
      <c r="AC292" s="61">
        <f t="shared" si="145"/>
        <v>0.52499999999999991</v>
      </c>
      <c r="AD292" s="60">
        <f t="shared" si="146"/>
        <v>0.91388888888888897</v>
      </c>
      <c r="AE292" s="64">
        <f t="shared" si="147"/>
        <v>1.038888888888889</v>
      </c>
      <c r="AF292" s="37">
        <f>Tides!H292</f>
        <v>0.28611111111111115</v>
      </c>
      <c r="AG292" s="37">
        <f>Tides!I292</f>
        <v>0.79791666666666661</v>
      </c>
    </row>
    <row r="293" spans="1:33" ht="19.95" customHeight="1" x14ac:dyDescent="0.25">
      <c r="A293" s="8" t="str">
        <f>Tides!A293</f>
        <v>Thu 22</v>
      </c>
      <c r="B293" s="9">
        <f>IF(ISNUMBER(TIMEVALUE(LEFT(Tides!B293,5))),TIMEVALUE(LEFT(Tides!B293,5)),"")</f>
        <v>0.24583333333333335</v>
      </c>
      <c r="C293" s="10">
        <f>IF(ISNUMBER(VALUE(LEFT(RIGHT(Tides!B293,6),4))),VALUE(LEFT(RIGHT(Tides!B293,6),4)),"")</f>
        <v>4.2</v>
      </c>
      <c r="D293" s="9">
        <f>IF(ISNUMBER(TIMEVALUE(LEFT(Tides!C293,5))),TIMEVALUE(LEFT(Tides!C293,5)),"")</f>
        <v>0.49791666666666662</v>
      </c>
      <c r="E293" s="10">
        <f>COUNTIF(Tides!C293, "*PM*")</f>
        <v>0</v>
      </c>
      <c r="F293" s="59">
        <f>IF(ISNUMBER(TIMEVALUE(LEFT(Tides!C293,5))),TIMEVALUE(LEFT(Tides!C293,5)),"")</f>
        <v>0.49791666666666662</v>
      </c>
      <c r="G293" s="51">
        <f>IF(ISNUMBER(VALUE(LEFT(RIGHT(Tides!C293,6),4))),VALUE(LEFT(RIGHT(Tides!C293,6),4)),"")</f>
        <v>1.1000000000000001</v>
      </c>
      <c r="H293" s="9">
        <f>IF(ISNUMBER(TIMEVALUE(LEFT(Tides!D293,5))),TIMEVALUE(LEFT(Tides!D293,5)),"")</f>
        <v>0.26597222222222222</v>
      </c>
      <c r="I293" s="10">
        <f>IF(ISNUMBER(VALUE(LEFT(RIGHT(Tides!D293,6),4))),VALUE(LEFT(RIGHT(Tides!D293,6),4)),"")</f>
        <v>3.9</v>
      </c>
      <c r="J293" s="9" t="str">
        <f>IF(ISNUMBER(TIMEVALUE(LEFT(Tides!E293,5))),TIMEVALUE(LEFT(Tides!E293,5)),"")</f>
        <v/>
      </c>
      <c r="K293" s="10">
        <f>COUNTIF(Tides!E293, "*PM*")</f>
        <v>0</v>
      </c>
      <c r="L293" s="59" t="str">
        <f t="shared" si="148"/>
        <v/>
      </c>
      <c r="M293" s="51" t="str">
        <f>IF(ISNUMBER(VALUE(LEFT(RIGHT(Tides!E293,6),4))),VALUE(LEFT(RIGHT(Tides!E293,6),4)),"")</f>
        <v/>
      </c>
      <c r="N293" s="9" t="str">
        <f>IF(ISNUMBER(TIMEVALUE(LEFT(Tides!F293,5))),TIMEVALUE(LEFT(Tides!F293,5)),"")</f>
        <v/>
      </c>
      <c r="O293" s="9"/>
      <c r="P293" s="10" t="str">
        <f>IF(ISNUMBER(VALUE(LEFT(RIGHT(Tides!F293,6),4))),VALUE(LEFT(RIGHT(Tides!F293,6),4)),"")</f>
        <v/>
      </c>
      <c r="R293" s="36" t="str">
        <f t="shared" si="139"/>
        <v>Thu 22</v>
      </c>
      <c r="S293" s="22" t="str">
        <f t="shared" si="140"/>
        <v>1.5 hour</v>
      </c>
      <c r="T293" s="22">
        <f t="shared" si="151"/>
        <v>6.25E-2</v>
      </c>
      <c r="U293" s="22" t="str">
        <f t="shared" si="141"/>
        <v>No Restriction</v>
      </c>
      <c r="V293" s="22">
        <f t="shared" si="143"/>
        <v>0</v>
      </c>
      <c r="W293" s="22" t="str">
        <f>IF(ISTEXT(Tides!B293),Tides!B293,"")</f>
        <v>5:54 AM / 4.2 m</v>
      </c>
      <c r="X293" s="22" t="str">
        <f>IF(ISTEXT(Tides!C293),Tides!C293,"")</f>
        <v>11:57 AM / 1.1 m</v>
      </c>
      <c r="Y293" s="22" t="str">
        <f>IF(ISTEXT(Tides!D293),Tides!D293,"")</f>
        <v>6:23 PM / 3.9 m</v>
      </c>
      <c r="Z293" s="22" t="str">
        <f>IF(ISTEXT(Tides!E293),Tides!E293,"")</f>
        <v/>
      </c>
      <c r="AA293" s="22" t="str">
        <f>IF(ISTEXT(Tides!F293),Tides!F293,"")</f>
        <v/>
      </c>
      <c r="AB293" s="60">
        <f t="shared" si="149"/>
        <v>0.43541666666666662</v>
      </c>
      <c r="AC293" s="61">
        <f t="shared" si="145"/>
        <v>0.56041666666666656</v>
      </c>
      <c r="AD293" s="60" t="str">
        <f t="shared" si="146"/>
        <v/>
      </c>
      <c r="AE293" s="64" t="str">
        <f t="shared" si="147"/>
        <v/>
      </c>
      <c r="AF293" s="37">
        <f>Tides!H293</f>
        <v>0.28750000000000003</v>
      </c>
      <c r="AG293" s="37">
        <f>Tides!I293</f>
        <v>0.79583333333333339</v>
      </c>
    </row>
    <row r="294" spans="1:33" ht="19.95" customHeight="1" x14ac:dyDescent="0.25">
      <c r="A294" s="8" t="str">
        <f>Tides!A294</f>
        <v>Fri 23</v>
      </c>
      <c r="B294" s="9" t="str">
        <f>IF(ISNUMBER(TIMEVALUE(LEFT(Tides!B294,5))),TIMEVALUE(LEFT(Tides!B294,5)),"")</f>
        <v/>
      </c>
      <c r="C294" s="10" t="str">
        <f>IF(ISNUMBER(VALUE(LEFT(RIGHT(Tides!B294,6),4))),VALUE(LEFT(RIGHT(Tides!B294,6),4)),"")</f>
        <v/>
      </c>
      <c r="D294" s="9">
        <f>IF(ISNUMBER(TIMEVALUE(LEFT(Tides!C294,5))),TIMEVALUE(LEFT(Tides!C294,5)),"")</f>
        <v>0.51458333333333328</v>
      </c>
      <c r="E294" s="10">
        <f>COUNTIF(Tides!C294, "*PM*")</f>
        <v>0</v>
      </c>
      <c r="F294" s="59">
        <f>IF(ISNUMBER(TIMEVALUE(LEFT(Tides!C294,5))),TIMEVALUE(LEFT(Tides!C294,5)),"")</f>
        <v>0.51458333333333328</v>
      </c>
      <c r="G294" s="51">
        <f>IF(ISNUMBER(VALUE(LEFT(RIGHT(Tides!C294,6),4))),VALUE(LEFT(RIGHT(Tides!C294,6),4)),"")</f>
        <v>1.2</v>
      </c>
      <c r="H294" s="9">
        <f>IF(ISNUMBER(TIMEVALUE(LEFT(Tides!D294,5))),TIMEVALUE(LEFT(Tides!D294,5)),"")</f>
        <v>0.28958333333333336</v>
      </c>
      <c r="I294" s="10">
        <f>IF(ISNUMBER(VALUE(LEFT(RIGHT(Tides!D294,6),4))),VALUE(LEFT(RIGHT(Tides!D294,6),4)),"")</f>
        <v>3.9</v>
      </c>
      <c r="J294" s="9">
        <f>IF(ISNUMBER(TIMEVALUE(LEFT(Tides!E294,5))),TIMEVALUE(LEFT(Tides!E294,5)),"")</f>
        <v>0.53888888888888886</v>
      </c>
      <c r="K294" s="10">
        <f>COUNTIF(Tides!E294, "*PM*")</f>
        <v>1</v>
      </c>
      <c r="L294" s="59">
        <f t="shared" si="148"/>
        <v>1.0388888888888888</v>
      </c>
      <c r="M294" s="51">
        <f>IF(ISNUMBER(VALUE(LEFT(RIGHT(Tides!E294,6),4))),VALUE(LEFT(RIGHT(Tides!E294,6),4)),"")</f>
        <v>1.4</v>
      </c>
      <c r="N294" s="9">
        <f>IF(ISNUMBER(TIMEVALUE(LEFT(Tides!F294,5))),TIMEVALUE(LEFT(Tides!F294,5)),"")</f>
        <v>0.31111111111111112</v>
      </c>
      <c r="O294" s="9"/>
      <c r="P294" s="10">
        <f>IF(ISNUMBER(VALUE(LEFT(RIGHT(Tides!F294,6),4))),VALUE(LEFT(RIGHT(Tides!F294,6),4)),"")</f>
        <v>3.7</v>
      </c>
      <c r="R294" s="36" t="str">
        <f t="shared" si="139"/>
        <v>Fri 23</v>
      </c>
      <c r="S294" s="22" t="str">
        <f t="shared" si="140"/>
        <v>1.5 hour</v>
      </c>
      <c r="T294" s="22">
        <f t="shared" si="151"/>
        <v>6.25E-2</v>
      </c>
      <c r="U294" s="22" t="str">
        <f t="shared" si="141"/>
        <v>No Restriction</v>
      </c>
      <c r="V294" s="22">
        <f t="shared" si="143"/>
        <v>0</v>
      </c>
      <c r="W294" s="22" t="str">
        <f>IF(ISTEXT(Tides!B294),Tides!B294,"")</f>
        <v/>
      </c>
      <c r="X294" s="22" t="str">
        <f>IF(ISTEXT(Tides!C294),Tides!C294,"")</f>
        <v>12:21 AM / 1.2 m</v>
      </c>
      <c r="Y294" s="22" t="str">
        <f>IF(ISTEXT(Tides!D294),Tides!D294,"")</f>
        <v>6:57 AM / 3.9 m</v>
      </c>
      <c r="Z294" s="22" t="str">
        <f>IF(ISTEXT(Tides!E294),Tides!E294,"")</f>
        <v>12:56 PM / 1.4 m</v>
      </c>
      <c r="AA294" s="22" t="str">
        <f>IF(ISTEXT(Tides!F294),Tides!F294,"")</f>
        <v>7:28 PM / 3.7 m</v>
      </c>
      <c r="AB294" s="60">
        <f t="shared" ref="AB294:AB295" si="152">IF(T294&gt;0,F294-T294,"")</f>
        <v>0.45208333333333328</v>
      </c>
      <c r="AC294" s="61">
        <f t="shared" si="145"/>
        <v>0.57708333333333328</v>
      </c>
      <c r="AD294" s="60" t="str">
        <f t="shared" si="146"/>
        <v/>
      </c>
      <c r="AE294" s="64" t="str">
        <f t="shared" si="147"/>
        <v/>
      </c>
      <c r="AF294" s="37">
        <f>Tides!H294</f>
        <v>0.28888888888888892</v>
      </c>
      <c r="AG294" s="37">
        <f>Tides!I294</f>
        <v>0.79375000000000007</v>
      </c>
    </row>
    <row r="295" spans="1:33" ht="19.95" customHeight="1" x14ac:dyDescent="0.25">
      <c r="A295" s="8" t="str">
        <f>Tides!A295</f>
        <v>Sat 24</v>
      </c>
      <c r="B295" s="9" t="str">
        <f>IF(ISNUMBER(TIMEVALUE(LEFT(Tides!B295,5))),TIMEVALUE(LEFT(Tides!B295,5)),"")</f>
        <v/>
      </c>
      <c r="C295" s="10" t="str">
        <f>IF(ISNUMBER(VALUE(LEFT(RIGHT(Tides!B295,6),4))),VALUE(LEFT(RIGHT(Tides!B295,6),4)),"")</f>
        <v/>
      </c>
      <c r="D295" s="9">
        <f>IF(ISNUMBER(TIMEVALUE(LEFT(Tides!C295,5))),TIMEVALUE(LEFT(Tides!C295,5)),"")</f>
        <v>6.3194444444444442E-2</v>
      </c>
      <c r="E295" s="10">
        <f>COUNTIF(Tides!C295, "*PM*")</f>
        <v>0</v>
      </c>
      <c r="F295" s="59">
        <f>IF(ISNUMBER(TIMEVALUE(LEFT(Tides!C295,5))),TIMEVALUE(LEFT(Tides!C295,5)),"")</f>
        <v>6.3194444444444442E-2</v>
      </c>
      <c r="G295" s="51">
        <f>IF(ISNUMBER(VALUE(LEFT(RIGHT(Tides!C295,6),4))),VALUE(LEFT(RIGHT(Tides!C295,6),4)),"")</f>
        <v>1.4</v>
      </c>
      <c r="H295" s="9">
        <f>IF(ISNUMBER(TIMEVALUE(LEFT(Tides!D295,5))),TIMEVALUE(LEFT(Tides!D295,5)),"")</f>
        <v>0.34236111111111112</v>
      </c>
      <c r="I295" s="10">
        <f>IF(ISNUMBER(VALUE(LEFT(RIGHT(Tides!D295,6),4))),VALUE(LEFT(RIGHT(Tides!D295,6),4)),"")</f>
        <v>3.7</v>
      </c>
      <c r="J295" s="9">
        <f>IF(ISNUMBER(TIMEVALUE(LEFT(Tides!E295,5))),TIMEVALUE(LEFT(Tides!E295,5)),"")</f>
        <v>9.3055555555555558E-2</v>
      </c>
      <c r="K295" s="10">
        <f>COUNTIF(Tides!E295, "*PM*")</f>
        <v>1</v>
      </c>
      <c r="L295" s="59">
        <f t="shared" si="148"/>
        <v>0.59305555555555556</v>
      </c>
      <c r="M295" s="51">
        <f>IF(ISNUMBER(VALUE(LEFT(RIGHT(Tides!E295,6),4))),VALUE(LEFT(RIGHT(Tides!E295,6),4)),"")</f>
        <v>1.7</v>
      </c>
      <c r="N295" s="9">
        <f>IF(ISNUMBER(TIMEVALUE(LEFT(Tides!F295,5))),TIMEVALUE(LEFT(Tides!F295,5)),"")</f>
        <v>0.36388888888888887</v>
      </c>
      <c r="O295" s="9"/>
      <c r="P295" s="10">
        <f>IF(ISNUMBER(VALUE(LEFT(RIGHT(Tides!F295,6),4))),VALUE(LEFT(RIGHT(Tides!F295,6),4)),"")</f>
        <v>3.6</v>
      </c>
      <c r="R295" s="36" t="str">
        <f t="shared" si="139"/>
        <v>Sat 24</v>
      </c>
      <c r="S295" s="22" t="str">
        <f t="shared" si="140"/>
        <v>No Restriction</v>
      </c>
      <c r="T295" s="22">
        <f t="shared" si="151"/>
        <v>0</v>
      </c>
      <c r="U295" s="22" t="str">
        <f t="shared" si="141"/>
        <v>No Restriction</v>
      </c>
      <c r="V295" s="22">
        <f t="shared" si="143"/>
        <v>0</v>
      </c>
      <c r="W295" s="22" t="str">
        <f>IF(ISTEXT(Tides!B295),Tides!B295,"")</f>
        <v/>
      </c>
      <c r="X295" s="22" t="str">
        <f>IF(ISTEXT(Tides!C295),Tides!C295,"")</f>
        <v>1:31 AM / 1.4 m</v>
      </c>
      <c r="Y295" s="22" t="str">
        <f>IF(ISTEXT(Tides!D295),Tides!D295,"")</f>
        <v>8:13 AM / 3.7 m</v>
      </c>
      <c r="Z295" s="22" t="str">
        <f>IF(ISTEXT(Tides!E295),Tides!E295,"")</f>
        <v>2:14 PM / 1.7 m</v>
      </c>
      <c r="AA295" s="22" t="str">
        <f>IF(ISTEXT(Tides!F295),Tides!F295,"")</f>
        <v>8:44 PM / 3.6 m</v>
      </c>
      <c r="AB295" s="60" t="str">
        <f t="shared" si="152"/>
        <v/>
      </c>
      <c r="AC295" s="61" t="str">
        <f t="shared" si="145"/>
        <v/>
      </c>
      <c r="AD295" s="60" t="str">
        <f t="shared" si="146"/>
        <v/>
      </c>
      <c r="AE295" s="64" t="str">
        <f t="shared" si="147"/>
        <v/>
      </c>
      <c r="AF295" s="37">
        <f>Tides!H295</f>
        <v>0.2902777777777778</v>
      </c>
      <c r="AG295" s="37">
        <f>Tides!I295</f>
        <v>0.79236111111111107</v>
      </c>
    </row>
    <row r="296" spans="1:33" ht="19.95" customHeight="1" x14ac:dyDescent="0.25">
      <c r="A296" s="8" t="str">
        <f>Tides!A296</f>
        <v>Sun 25</v>
      </c>
      <c r="B296" s="9" t="str">
        <f>IF(ISNUMBER(TIMEVALUE(LEFT(Tides!B296,5))),TIMEVALUE(LEFT(Tides!B296,5)),"")</f>
        <v/>
      </c>
      <c r="C296" s="10" t="str">
        <f>IF(ISNUMBER(VALUE(LEFT(RIGHT(Tides!B296,6),4))),VALUE(LEFT(RIGHT(Tides!B296,6),4)),"")</f>
        <v/>
      </c>
      <c r="D296" s="9">
        <f>IF(ISNUMBER(TIMEVALUE(LEFT(Tides!C296,5))),TIMEVALUE(LEFT(Tides!C296,5)),"")</f>
        <v>0.125</v>
      </c>
      <c r="E296" s="10">
        <f>COUNTIF(Tides!C296, "*PM*")</f>
        <v>0</v>
      </c>
      <c r="F296" s="59">
        <f>IF(ISNUMBER(TIMEVALUE(LEFT(Tides!C296,5))),TIMEVALUE(LEFT(Tides!C296,5)),"")</f>
        <v>0.125</v>
      </c>
      <c r="G296" s="51">
        <f>IF(ISNUMBER(VALUE(LEFT(RIGHT(Tides!C296,6),4))),VALUE(LEFT(RIGHT(Tides!C296,6),4)),"")</f>
        <v>1.5</v>
      </c>
      <c r="H296" s="9">
        <f>IF(ISNUMBER(TIMEVALUE(LEFT(Tides!D296,5))),TIMEVALUE(LEFT(Tides!D296,5)),"")</f>
        <v>0.40138888888888885</v>
      </c>
      <c r="I296" s="10">
        <f>IF(ISNUMBER(VALUE(LEFT(RIGHT(Tides!D296,6),4))),VALUE(LEFT(RIGHT(Tides!D296,6),4)),"")</f>
        <v>3.6</v>
      </c>
      <c r="J296" s="9">
        <f>IF(ISNUMBER(TIMEVALUE(LEFT(Tides!E296,5))),TIMEVALUE(LEFT(Tides!E296,5)),"")</f>
        <v>0.15694444444444444</v>
      </c>
      <c r="K296" s="10">
        <f>COUNTIF(Tides!E296, "*PM*")</f>
        <v>1</v>
      </c>
      <c r="L296" s="59">
        <f t="shared" si="148"/>
        <v>0.65694444444444444</v>
      </c>
      <c r="M296" s="51">
        <f>IF(ISNUMBER(VALUE(LEFT(RIGHT(Tides!E296,6),4))),VALUE(LEFT(RIGHT(Tides!E296,6),4)),"")</f>
        <v>1.8</v>
      </c>
      <c r="N296" s="9">
        <f>IF(ISNUMBER(TIMEVALUE(LEFT(Tides!F296,5))),TIMEVALUE(LEFT(Tides!F296,5)),"")</f>
        <v>0.41875000000000001</v>
      </c>
      <c r="O296" s="9"/>
      <c r="P296" s="10">
        <f>IF(ISNUMBER(VALUE(LEFT(RIGHT(Tides!F296,6),4))),VALUE(LEFT(RIGHT(Tides!F296,6),4)),"")</f>
        <v>3.6</v>
      </c>
      <c r="R296" s="36" t="str">
        <f t="shared" si="139"/>
        <v>Sun 25</v>
      </c>
      <c r="S296" s="22" t="str">
        <f t="shared" si="140"/>
        <v>No Restriction</v>
      </c>
      <c r="T296" s="22">
        <f t="shared" si="151"/>
        <v>0</v>
      </c>
      <c r="U296" s="22" t="str">
        <f t="shared" si="141"/>
        <v>No Restriction</v>
      </c>
      <c r="V296" s="22">
        <f t="shared" si="143"/>
        <v>0</v>
      </c>
      <c r="W296" s="22" t="str">
        <f>IF(ISTEXT(Tides!B296),Tides!B296,"")</f>
        <v/>
      </c>
      <c r="X296" s="22" t="str">
        <f>IF(ISTEXT(Tides!C296),Tides!C296,"")</f>
        <v>3:00 AM / 1.5 m</v>
      </c>
      <c r="Y296" s="22" t="str">
        <f>IF(ISTEXT(Tides!D296),Tides!D296,"")</f>
        <v>9:38 AM / 3.6 m</v>
      </c>
      <c r="Z296" s="22" t="str">
        <f>IF(ISTEXT(Tides!E296),Tides!E296,"")</f>
        <v>3:46 PM / 1.8 m</v>
      </c>
      <c r="AA296" s="22" t="str">
        <f>IF(ISTEXT(Tides!F296),Tides!F296,"")</f>
        <v>10:03 PM / 3.6 m</v>
      </c>
      <c r="AB296" s="60" t="str">
        <f t="shared" si="149"/>
        <v/>
      </c>
      <c r="AC296" s="61" t="str">
        <f t="shared" si="145"/>
        <v/>
      </c>
      <c r="AD296" s="60" t="str">
        <f t="shared" si="146"/>
        <v/>
      </c>
      <c r="AE296" s="64" t="str">
        <f t="shared" si="147"/>
        <v/>
      </c>
      <c r="AF296" s="37">
        <f>Tides!H296</f>
        <v>0.29166666666666669</v>
      </c>
      <c r="AG296" s="37">
        <f>Tides!I296</f>
        <v>0.79027777777777775</v>
      </c>
    </row>
    <row r="297" spans="1:33" ht="19.95" customHeight="1" x14ac:dyDescent="0.25">
      <c r="A297" s="8" t="str">
        <f>Tides!A297</f>
        <v>Mon 26</v>
      </c>
      <c r="B297" s="9" t="str">
        <f>IF(ISNUMBER(TIMEVALUE(LEFT(Tides!B297,5))),TIMEVALUE(LEFT(Tides!B297,5)),"")</f>
        <v/>
      </c>
      <c r="C297" s="10" t="str">
        <f>IF(ISNUMBER(VALUE(LEFT(RIGHT(Tides!B297,6),4))),VALUE(LEFT(RIGHT(Tides!B297,6),4)),"")</f>
        <v/>
      </c>
      <c r="D297" s="9">
        <f>IF(ISNUMBER(TIMEVALUE(LEFT(Tides!C297,5))),TIMEVALUE(LEFT(Tides!C297,5)),"")</f>
        <v>0.18680555555555556</v>
      </c>
      <c r="E297" s="10">
        <f>COUNTIF(Tides!C297, "*PM*")</f>
        <v>0</v>
      </c>
      <c r="F297" s="59">
        <f>IF(ISNUMBER(TIMEVALUE(LEFT(Tides!C297,5))),TIMEVALUE(LEFT(Tides!C297,5)),"")</f>
        <v>0.18680555555555556</v>
      </c>
      <c r="G297" s="51">
        <f>IF(ISNUMBER(VALUE(LEFT(RIGHT(Tides!C297,6),4))),VALUE(LEFT(RIGHT(Tides!C297,6),4)),"")</f>
        <v>1.4</v>
      </c>
      <c r="H297" s="9">
        <f>IF(ISNUMBER(TIMEVALUE(LEFT(Tides!D297,5))),TIMEVALUE(LEFT(Tides!D297,5)),"")</f>
        <v>0.45694444444444443</v>
      </c>
      <c r="I297" s="10">
        <f>IF(ISNUMBER(VALUE(LEFT(RIGHT(Tides!D297,6),4))),VALUE(LEFT(RIGHT(Tides!D297,6),4)),"")</f>
        <v>3.7</v>
      </c>
      <c r="J297" s="9">
        <f>IF(ISNUMBER(TIMEVALUE(LEFT(Tides!E297,5))),TIMEVALUE(LEFT(Tides!E297,5)),"")</f>
        <v>0.21111111111111111</v>
      </c>
      <c r="K297" s="10">
        <f>COUNTIF(Tides!E297, "*PM*")</f>
        <v>1</v>
      </c>
      <c r="L297" s="59">
        <f t="shared" si="148"/>
        <v>0.71111111111111114</v>
      </c>
      <c r="M297" s="51">
        <f>IF(ISNUMBER(VALUE(LEFT(RIGHT(Tides!E297,6),4))),VALUE(LEFT(RIGHT(Tides!E297,6),4)),"")</f>
        <v>1.7</v>
      </c>
      <c r="N297" s="9">
        <f>IF(ISNUMBER(TIMEVALUE(LEFT(Tides!F297,5))),TIMEVALUE(LEFT(Tides!F297,5)),"")</f>
        <v>0.46736111111111112</v>
      </c>
      <c r="O297" s="9"/>
      <c r="P297" s="10">
        <f>IF(ISNUMBER(VALUE(LEFT(RIGHT(Tides!F297,6),4))),VALUE(LEFT(RIGHT(Tides!F297,6),4)),"")</f>
        <v>3.8</v>
      </c>
      <c r="R297" s="36" t="str">
        <f t="shared" si="139"/>
        <v>Mon 26</v>
      </c>
      <c r="S297" s="22" t="str">
        <f t="shared" si="140"/>
        <v>No Restriction</v>
      </c>
      <c r="T297" s="22">
        <f t="shared" si="151"/>
        <v>0</v>
      </c>
      <c r="U297" s="22" t="str">
        <f t="shared" si="141"/>
        <v>No Restriction</v>
      </c>
      <c r="V297" s="22">
        <f t="shared" si="143"/>
        <v>0</v>
      </c>
      <c r="W297" s="22" t="str">
        <f>IF(ISTEXT(Tides!B297),Tides!B297,"")</f>
        <v/>
      </c>
      <c r="X297" s="22" t="str">
        <f>IF(ISTEXT(Tides!C297),Tides!C297,"")</f>
        <v>4:29 AM / 1.4 m</v>
      </c>
      <c r="Y297" s="22" t="str">
        <f>IF(ISTEXT(Tides!D297),Tides!D297,"")</f>
        <v>10:58 AM / 3.7 m</v>
      </c>
      <c r="Z297" s="22" t="str">
        <f>IF(ISTEXT(Tides!E297),Tides!E297,"")</f>
        <v>5:04 PM / 1.7 m</v>
      </c>
      <c r="AA297" s="22" t="str">
        <f>IF(ISTEXT(Tides!F297),Tides!F297,"")</f>
        <v>11:13 PM / 3.8 m</v>
      </c>
      <c r="AB297" s="60" t="str">
        <f t="shared" si="149"/>
        <v/>
      </c>
      <c r="AC297" s="61" t="str">
        <f t="shared" si="145"/>
        <v/>
      </c>
      <c r="AD297" s="60" t="str">
        <f t="shared" si="146"/>
        <v/>
      </c>
      <c r="AE297" s="64" t="str">
        <f t="shared" si="147"/>
        <v/>
      </c>
      <c r="AF297" s="37">
        <f>Tides!H297</f>
        <v>0.29305555555555557</v>
      </c>
      <c r="AG297" s="37">
        <f>Tides!I297</f>
        <v>0.78819444444444453</v>
      </c>
    </row>
    <row r="298" spans="1:33" ht="19.95" customHeight="1" x14ac:dyDescent="0.25">
      <c r="A298" s="8" t="str">
        <f>Tides!A298</f>
        <v>Tue 27</v>
      </c>
      <c r="B298" s="9" t="str">
        <f>IF(ISNUMBER(TIMEVALUE(LEFT(Tides!B298,5))),TIMEVALUE(LEFT(Tides!B298,5)),"")</f>
        <v/>
      </c>
      <c r="C298" s="10" t="str">
        <f>IF(ISNUMBER(VALUE(LEFT(RIGHT(Tides!B298,6),4))),VALUE(LEFT(RIGHT(Tides!B298,6),4)),"")</f>
        <v/>
      </c>
      <c r="D298" s="9">
        <f>IF(ISNUMBER(TIMEVALUE(LEFT(Tides!C298,5))),TIMEVALUE(LEFT(Tides!C298,5)),"")</f>
        <v>0.23333333333333331</v>
      </c>
      <c r="E298" s="10">
        <f>COUNTIF(Tides!C298, "*PM*")</f>
        <v>0</v>
      </c>
      <c r="F298" s="59">
        <f>IF(ISNUMBER(TIMEVALUE(LEFT(Tides!C298,5))),TIMEVALUE(LEFT(Tides!C298,5)),"")</f>
        <v>0.23333333333333331</v>
      </c>
      <c r="G298" s="51">
        <f>IF(ISNUMBER(VALUE(LEFT(RIGHT(Tides!C298,6),4))),VALUE(LEFT(RIGHT(Tides!C298,6),4)),"")</f>
        <v>1.2</v>
      </c>
      <c r="H298" s="9">
        <f>IF(ISNUMBER(TIMEVALUE(LEFT(Tides!D298,5))),TIMEVALUE(LEFT(Tides!D298,5)),"")</f>
        <v>0.50069444444444444</v>
      </c>
      <c r="I298" s="10">
        <f>IF(ISNUMBER(VALUE(LEFT(RIGHT(Tides!D298,6),4))),VALUE(LEFT(RIGHT(Tides!D298,6),4)),"")</f>
        <v>3.8</v>
      </c>
      <c r="J298" s="9">
        <f>IF(ISNUMBER(TIMEVALUE(LEFT(Tides!E298,5))),TIMEVALUE(LEFT(Tides!E298,5)),"")</f>
        <v>0.25</v>
      </c>
      <c r="K298" s="10">
        <f>COUNTIF(Tides!E298, "*PM*")</f>
        <v>1</v>
      </c>
      <c r="L298" s="59">
        <f t="shared" si="148"/>
        <v>0.75</v>
      </c>
      <c r="M298" s="51">
        <f>IF(ISNUMBER(VALUE(LEFT(RIGHT(Tides!E298,6),4))),VALUE(LEFT(RIGHT(Tides!E298,6),4)),"")</f>
        <v>1.5</v>
      </c>
      <c r="N298" s="9" t="str">
        <f>IF(ISNUMBER(TIMEVALUE(LEFT(Tides!F298,5))),TIMEVALUE(LEFT(Tides!F298,5)),"")</f>
        <v/>
      </c>
      <c r="O298" s="9"/>
      <c r="P298" s="10" t="str">
        <f>IF(ISNUMBER(VALUE(LEFT(RIGHT(Tides!F298,6),4))),VALUE(LEFT(RIGHT(Tides!F298,6),4)),"")</f>
        <v/>
      </c>
      <c r="R298" s="36" t="str">
        <f t="shared" si="139"/>
        <v>Tue 27</v>
      </c>
      <c r="S298" s="22" t="str">
        <f t="shared" si="140"/>
        <v>1.5 hour</v>
      </c>
      <c r="T298" s="22">
        <f t="shared" si="151"/>
        <v>6.25E-2</v>
      </c>
      <c r="U298" s="22" t="str">
        <f t="shared" si="141"/>
        <v>No Restriction</v>
      </c>
      <c r="V298" s="22">
        <f t="shared" si="143"/>
        <v>0</v>
      </c>
      <c r="W298" s="22" t="str">
        <f>IF(ISTEXT(Tides!B298),Tides!B298,"")</f>
        <v/>
      </c>
      <c r="X298" s="22" t="str">
        <f>IF(ISTEXT(Tides!C298),Tides!C298,"")</f>
        <v>5:36 AM / 1.2 m</v>
      </c>
      <c r="Y298" s="22" t="str">
        <f>IF(ISTEXT(Tides!D298),Tides!D298,"")</f>
        <v>12:01 PM / 3.8 m</v>
      </c>
      <c r="Z298" s="22" t="str">
        <f>IF(ISTEXT(Tides!E298),Tides!E298,"")</f>
        <v>6:00 PM / 1.5 m</v>
      </c>
      <c r="AA298" s="22" t="str">
        <f>IF(ISTEXT(Tides!F298),Tides!F298,"")</f>
        <v/>
      </c>
      <c r="AB298" s="60">
        <f t="shared" si="149"/>
        <v>0.17083333333333331</v>
      </c>
      <c r="AC298" s="61">
        <f t="shared" si="145"/>
        <v>0.29583333333333328</v>
      </c>
      <c r="AD298" s="60" t="str">
        <f t="shared" si="146"/>
        <v/>
      </c>
      <c r="AE298" s="64" t="str">
        <f t="shared" si="147"/>
        <v/>
      </c>
      <c r="AF298" s="37">
        <f>Tides!H298</f>
        <v>0.29444444444444445</v>
      </c>
      <c r="AG298" s="37">
        <f>Tides!I298</f>
        <v>0.78611111111111109</v>
      </c>
    </row>
    <row r="299" spans="1:33" ht="19.95" customHeight="1" x14ac:dyDescent="0.25">
      <c r="A299" s="8" t="str">
        <f>Tides!A299</f>
        <v>Wed 28</v>
      </c>
      <c r="B299" s="9">
        <f>IF(ISNUMBER(TIMEVALUE(LEFT(Tides!B299,5))),TIMEVALUE(LEFT(Tides!B299,5)),"")</f>
        <v>0.50624999999999998</v>
      </c>
      <c r="C299" s="10">
        <f>IF(ISNUMBER(VALUE(LEFT(RIGHT(Tides!B299,6),4))),VALUE(LEFT(RIGHT(Tides!B299,6),4)),"")</f>
        <v>4</v>
      </c>
      <c r="D299" s="9">
        <f>IF(ISNUMBER(TIMEVALUE(LEFT(Tides!C299,5))),TIMEVALUE(LEFT(Tides!C299,5)),"")</f>
        <v>0.26805555555555555</v>
      </c>
      <c r="E299" s="10">
        <f>COUNTIF(Tides!C299, "*PM*")</f>
        <v>0</v>
      </c>
      <c r="F299" s="59">
        <f>IF(ISNUMBER(TIMEVALUE(LEFT(Tides!C299,5))),TIMEVALUE(LEFT(Tides!C299,5)),"")</f>
        <v>0.26805555555555555</v>
      </c>
      <c r="G299" s="51">
        <f>IF(ISNUMBER(VALUE(LEFT(RIGHT(Tides!C299,6),4))),VALUE(LEFT(RIGHT(Tides!C299,6),4)),"")</f>
        <v>1</v>
      </c>
      <c r="H299" s="9">
        <f>IF(ISNUMBER(TIMEVALUE(LEFT(Tides!D299,5))),TIMEVALUE(LEFT(Tides!D299,5)),"")</f>
        <v>0.53472222222222221</v>
      </c>
      <c r="I299" s="10">
        <f>IF(ISNUMBER(VALUE(LEFT(RIGHT(Tides!D299,6),4))),VALUE(LEFT(RIGHT(Tides!D299,6),4)),"")</f>
        <v>4</v>
      </c>
      <c r="J299" s="9">
        <f>IF(ISNUMBER(TIMEVALUE(LEFT(Tides!E299,5))),TIMEVALUE(LEFT(Tides!E299,5)),"")</f>
        <v>0.28055555555555556</v>
      </c>
      <c r="K299" s="10">
        <f>COUNTIF(Tides!E299, "*PM*")</f>
        <v>1</v>
      </c>
      <c r="L299" s="59">
        <f t="shared" si="148"/>
        <v>0.78055555555555556</v>
      </c>
      <c r="M299" s="51">
        <f>IF(ISNUMBER(VALUE(LEFT(RIGHT(Tides!E299,6),4))),VALUE(LEFT(RIGHT(Tides!E299,6),4)),"")</f>
        <v>1.3</v>
      </c>
      <c r="N299" s="9" t="str">
        <f>IF(ISNUMBER(TIMEVALUE(LEFT(Tides!F299,5))),TIMEVALUE(LEFT(Tides!F299,5)),"")</f>
        <v/>
      </c>
      <c r="O299" s="9"/>
      <c r="P299" s="10" t="str">
        <f>IF(ISNUMBER(VALUE(LEFT(RIGHT(Tides!F299,6),4))),VALUE(LEFT(RIGHT(Tides!F299,6),4)),"")</f>
        <v/>
      </c>
      <c r="R299" s="36" t="str">
        <f t="shared" si="139"/>
        <v>Wed 28</v>
      </c>
      <c r="S299" s="22" t="str">
        <f t="shared" si="140"/>
        <v>1.5 hour</v>
      </c>
      <c r="T299" s="22">
        <f t="shared" si="151"/>
        <v>6.25E-2</v>
      </c>
      <c r="U299" s="22" t="str">
        <f t="shared" si="141"/>
        <v>1.0 hour</v>
      </c>
      <c r="V299" s="22">
        <f t="shared" si="143"/>
        <v>4.1666666666666699E-2</v>
      </c>
      <c r="W299" s="22" t="str">
        <f>IF(ISTEXT(Tides!B299),Tides!B299,"")</f>
        <v>12:09 AM / 4.0 m</v>
      </c>
      <c r="X299" s="22" t="str">
        <f>IF(ISTEXT(Tides!C299),Tides!C299,"")</f>
        <v>6:26 AM / 1.0 m</v>
      </c>
      <c r="Y299" s="22" t="str">
        <f>IF(ISTEXT(Tides!D299),Tides!D299,"")</f>
        <v>12:50 PM / 4.0 m</v>
      </c>
      <c r="Z299" s="22" t="str">
        <f>IF(ISTEXT(Tides!E299),Tides!E299,"")</f>
        <v>6:44 PM / 1.3 m</v>
      </c>
      <c r="AA299" s="22" t="str">
        <f>IF(ISTEXT(Tides!F299),Tides!F299,"")</f>
        <v/>
      </c>
      <c r="AB299" s="60">
        <f t="shared" si="149"/>
        <v>0.20555555555555555</v>
      </c>
      <c r="AC299" s="61">
        <f t="shared" si="145"/>
        <v>0.33055555555555555</v>
      </c>
      <c r="AD299" s="60">
        <f t="shared" si="146"/>
        <v>0.73888888888888882</v>
      </c>
      <c r="AE299" s="64">
        <f t="shared" si="147"/>
        <v>0.8222222222222223</v>
      </c>
      <c r="AF299" s="37">
        <f>Tides!H299</f>
        <v>0.29583333333333334</v>
      </c>
      <c r="AG299" s="37">
        <f>Tides!I299</f>
        <v>0.78472222222222221</v>
      </c>
    </row>
    <row r="300" spans="1:33" ht="19.95" customHeight="1" x14ac:dyDescent="0.25">
      <c r="A300" s="8" t="str">
        <f>Tides!A300</f>
        <v>Thu 29</v>
      </c>
      <c r="B300" s="9">
        <f>IF(ISNUMBER(TIMEVALUE(LEFT(Tides!B300,5))),TIMEVALUE(LEFT(Tides!B300,5)),"")</f>
        <v>0.53819444444444442</v>
      </c>
      <c r="C300" s="10">
        <f>IF(ISNUMBER(VALUE(LEFT(RIGHT(Tides!B300,6),4))),VALUE(LEFT(RIGHT(Tides!B300,6),4)),"")</f>
        <v>4.2</v>
      </c>
      <c r="D300" s="9">
        <f>IF(ISNUMBER(TIMEVALUE(LEFT(Tides!C300,5))),TIMEVALUE(LEFT(Tides!C300,5)),"")</f>
        <v>0.29722222222222222</v>
      </c>
      <c r="E300" s="10">
        <f>COUNTIF(Tides!C300, "*PM*")</f>
        <v>0</v>
      </c>
      <c r="F300" s="59">
        <f>IF(ISNUMBER(TIMEVALUE(LEFT(Tides!C300,5))),TIMEVALUE(LEFT(Tides!C300,5)),"")</f>
        <v>0.29722222222222222</v>
      </c>
      <c r="G300" s="51">
        <f>IF(ISNUMBER(VALUE(LEFT(RIGHT(Tides!C300,6),4))),VALUE(LEFT(RIGHT(Tides!C300,6),4)),"")</f>
        <v>0.9</v>
      </c>
      <c r="H300" s="9">
        <f>IF(ISNUMBER(TIMEVALUE(LEFT(Tides!D300,5))),TIMEVALUE(LEFT(Tides!D300,5)),"")</f>
        <v>6.25E-2</v>
      </c>
      <c r="I300" s="10">
        <f>IF(ISNUMBER(VALUE(LEFT(RIGHT(Tides!D300,6),4))),VALUE(LEFT(RIGHT(Tides!D300,6),4)),"")</f>
        <v>4.0999999999999996</v>
      </c>
      <c r="J300" s="9">
        <f>IF(ISNUMBER(TIMEVALUE(LEFT(Tides!E300,5))),TIMEVALUE(LEFT(Tides!E300,5)),"")</f>
        <v>0.30624999999999997</v>
      </c>
      <c r="K300" s="10">
        <f>COUNTIF(Tides!E300, "*PM*")</f>
        <v>1</v>
      </c>
      <c r="L300" s="59">
        <f t="shared" si="148"/>
        <v>0.80624999999999991</v>
      </c>
      <c r="M300" s="51">
        <f>IF(ISNUMBER(VALUE(LEFT(RIGHT(Tides!E300,6),4))),VALUE(LEFT(RIGHT(Tides!E300,6),4)),"")</f>
        <v>1.1000000000000001</v>
      </c>
      <c r="N300" s="9" t="str">
        <f>IF(ISNUMBER(TIMEVALUE(LEFT(Tides!F300,5))),TIMEVALUE(LEFT(Tides!F300,5)),"")</f>
        <v/>
      </c>
      <c r="O300" s="9"/>
      <c r="P300" s="10" t="str">
        <f>IF(ISNUMBER(VALUE(LEFT(RIGHT(Tides!F300,6),4))),VALUE(LEFT(RIGHT(Tides!F300,6),4)),"")</f>
        <v/>
      </c>
      <c r="R300" s="36" t="str">
        <f t="shared" si="139"/>
        <v>Thu 29</v>
      </c>
      <c r="S300" s="22" t="str">
        <f t="shared" si="140"/>
        <v>1.5 hour</v>
      </c>
      <c r="T300" s="22">
        <f t="shared" si="151"/>
        <v>6.25E-2</v>
      </c>
      <c r="U300" s="22" t="str">
        <f t="shared" si="141"/>
        <v>1.5 hour</v>
      </c>
      <c r="V300" s="22">
        <f t="shared" si="143"/>
        <v>6.25E-2</v>
      </c>
      <c r="W300" s="22" t="str">
        <f>IF(ISTEXT(Tides!B300),Tides!B300,"")</f>
        <v>12:55 AM / 4.2 m</v>
      </c>
      <c r="X300" s="22" t="str">
        <f>IF(ISTEXT(Tides!C300),Tides!C300,"")</f>
        <v>7:08 AM / 0.9 m</v>
      </c>
      <c r="Y300" s="22" t="str">
        <f>IF(ISTEXT(Tides!D300),Tides!D300,"")</f>
        <v>1:30 PM / 4.1 m</v>
      </c>
      <c r="Z300" s="22" t="str">
        <f>IF(ISTEXT(Tides!E300),Tides!E300,"")</f>
        <v>7:21 PM / 1.1 m</v>
      </c>
      <c r="AA300" s="22" t="str">
        <f>IF(ISTEXT(Tides!F300),Tides!F300,"")</f>
        <v/>
      </c>
      <c r="AB300" s="60">
        <f t="shared" si="149"/>
        <v>0.23472222222222222</v>
      </c>
      <c r="AC300" s="61">
        <f t="shared" si="145"/>
        <v>0.35972222222222222</v>
      </c>
      <c r="AD300" s="60">
        <f t="shared" si="146"/>
        <v>0.74374999999999991</v>
      </c>
      <c r="AE300" s="64">
        <f t="shared" si="147"/>
        <v>0.86874999999999991</v>
      </c>
      <c r="AF300" s="37">
        <f>Tides!H300</f>
        <v>0.29722222222222222</v>
      </c>
      <c r="AG300" s="37">
        <f>Tides!I300</f>
        <v>0.78263888888888899</v>
      </c>
    </row>
    <row r="301" spans="1:33" ht="19.95" customHeight="1" thickBot="1" x14ac:dyDescent="0.3">
      <c r="A301" s="8" t="str">
        <f>Tides!A301</f>
        <v>Fri 30</v>
      </c>
      <c r="B301" s="9">
        <f>IF(ISNUMBER(TIMEVALUE(LEFT(Tides!B301,5))),TIMEVALUE(LEFT(Tides!B301,5)),"")</f>
        <v>6.5972222222222224E-2</v>
      </c>
      <c r="C301" s="10">
        <f>IF(ISNUMBER(VALUE(LEFT(RIGHT(Tides!B301,6),4))),VALUE(LEFT(RIGHT(Tides!B301,6),4)),"")</f>
        <v>4.3</v>
      </c>
      <c r="D301" s="9">
        <f>IF(ISNUMBER(TIMEVALUE(LEFT(Tides!C301,5))),TIMEVALUE(LEFT(Tides!C301,5)),"")</f>
        <v>0.32222222222222224</v>
      </c>
      <c r="E301" s="10">
        <f>COUNTIF(Tides!C301, "*PM*")</f>
        <v>0</v>
      </c>
      <c r="F301" s="59">
        <f>IF(ISNUMBER(TIMEVALUE(LEFT(Tides!C301,5))),TIMEVALUE(LEFT(Tides!C301,5)),"")</f>
        <v>0.32222222222222224</v>
      </c>
      <c r="G301" s="51">
        <f>IF(ISNUMBER(VALUE(LEFT(RIGHT(Tides!C301,6),4))),VALUE(LEFT(RIGHT(Tides!C301,6),4)),"")</f>
        <v>0.8</v>
      </c>
      <c r="H301" s="9">
        <f>IF(ISNUMBER(TIMEVALUE(LEFT(Tides!D301,5))),TIMEVALUE(LEFT(Tides!D301,5)),"")</f>
        <v>8.6111111111111124E-2</v>
      </c>
      <c r="I301" s="10">
        <f>IF(ISNUMBER(VALUE(LEFT(RIGHT(Tides!D301,6),4))),VALUE(LEFT(RIGHT(Tides!D301,6),4)),"")</f>
        <v>4.2</v>
      </c>
      <c r="J301" s="9">
        <f>IF(ISNUMBER(TIMEVALUE(LEFT(Tides!E301,5))),TIMEVALUE(LEFT(Tides!E301,5)),"")</f>
        <v>0.33055555555555555</v>
      </c>
      <c r="K301" s="10">
        <f>COUNTIF(Tides!E301, "*PM*")</f>
        <v>1</v>
      </c>
      <c r="L301" s="59">
        <f t="shared" si="148"/>
        <v>0.83055555555555549</v>
      </c>
      <c r="M301" s="51">
        <f>IF(ISNUMBER(VALUE(LEFT(RIGHT(Tides!E301,6),4))),VALUE(LEFT(RIGHT(Tides!E301,6),4)),"")</f>
        <v>1</v>
      </c>
      <c r="N301" s="9" t="str">
        <f>IF(ISNUMBER(TIMEVALUE(LEFT(Tides!F301,5))),TIMEVALUE(LEFT(Tides!F301,5)),"")</f>
        <v/>
      </c>
      <c r="O301" s="9"/>
      <c r="P301" s="10" t="str">
        <f>IF(ISNUMBER(VALUE(LEFT(RIGHT(Tides!F301,6),4))),VALUE(LEFT(RIGHT(Tides!F301,6),4)),"")</f>
        <v/>
      </c>
      <c r="R301" s="50" t="str">
        <f t="shared" si="139"/>
        <v>Fri 30</v>
      </c>
      <c r="S301" s="38" t="str">
        <f t="shared" si="140"/>
        <v>1.5 hour</v>
      </c>
      <c r="T301" s="38">
        <f t="shared" si="151"/>
        <v>6.25E-2</v>
      </c>
      <c r="U301" s="38" t="str">
        <f t="shared" si="141"/>
        <v>1.5 hour</v>
      </c>
      <c r="V301" s="38">
        <f t="shared" si="143"/>
        <v>6.25E-2</v>
      </c>
      <c r="W301" s="38" t="str">
        <f>IF(ISTEXT(Tides!B301),Tides!B301,"")</f>
        <v>1:35 AM / 4.3 m</v>
      </c>
      <c r="X301" s="38" t="str">
        <f>IF(ISTEXT(Tides!C301),Tides!C301,"")</f>
        <v>7:44 AM / 0.8 m</v>
      </c>
      <c r="Y301" s="38" t="str">
        <f>IF(ISTEXT(Tides!D301),Tides!D301,"")</f>
        <v>2:04 PM / 4.2 m</v>
      </c>
      <c r="Z301" s="38" t="str">
        <f>IF(ISTEXT(Tides!E301),Tides!E301,"")</f>
        <v>7:56 PM / 1.0 m</v>
      </c>
      <c r="AA301" s="38" t="str">
        <f>IF(ISTEXT(Tides!F301),Tides!F301,"")</f>
        <v/>
      </c>
      <c r="AB301" s="65">
        <f t="shared" ref="AB301" si="153">IF(T301&gt;0,F301-T301,"")</f>
        <v>0.25972222222222224</v>
      </c>
      <c r="AC301" s="66">
        <f t="shared" si="145"/>
        <v>0.38472222222222224</v>
      </c>
      <c r="AD301" s="65">
        <f t="shared" si="146"/>
        <v>0.76805555555555549</v>
      </c>
      <c r="AE301" s="67">
        <f t="shared" si="147"/>
        <v>0.89305555555555549</v>
      </c>
      <c r="AF301" s="37">
        <f>Tides!H301</f>
        <v>0.2986111111111111</v>
      </c>
      <c r="AG301" s="37">
        <f>Tides!I301</f>
        <v>0.78055555555555556</v>
      </c>
    </row>
    <row r="302" spans="1:33" ht="19.95" customHeight="1" x14ac:dyDescent="0.25">
      <c r="AF302" s="37"/>
      <c r="AG302" s="37"/>
    </row>
    <row r="303" spans="1:33" s="16" customFormat="1" ht="19.95" customHeight="1" thickBot="1" x14ac:dyDescent="0.3">
      <c r="A303" s="15">
        <f>Tides!A303</f>
        <v>42644</v>
      </c>
      <c r="B303" s="40" t="str">
        <f>IF(ISNUMBER(TIMEVALUE(LEFT(Tides!B302,5))),TIMEVALUE(LEFT(Tides!B302,5)),"")</f>
        <v/>
      </c>
      <c r="C303" s="41" t="str">
        <f>IF(ISNUMBER(VALUE(LEFT(RIGHT(Tides!B302,6),4))),VALUE(LEFT(RIGHT(Tides!B302,6),4)),"")</f>
        <v/>
      </c>
      <c r="D303" s="41"/>
      <c r="E303" s="41"/>
      <c r="F303" s="40" t="str">
        <f>IF(ISNUMBER(TIMEVALUE(LEFT(Tides!C302,5))),TIMEVALUE(LEFT(Tides!C302,5)),"")</f>
        <v/>
      </c>
      <c r="G303" s="56" t="str">
        <f>IF(ISNUMBER(VALUE(LEFT(RIGHT(Tides!C302,6),4))),VALUE(LEFT(RIGHT(Tides!C302,6),4)),"")</f>
        <v/>
      </c>
      <c r="H303" s="40" t="str">
        <f>IF(ISNUMBER(TIMEVALUE(LEFT(Tides!D302,5))),TIMEVALUE(LEFT(Tides!D302,5)),"")</f>
        <v/>
      </c>
      <c r="I303" s="41" t="str">
        <f>IF(ISNUMBER(VALUE(LEFT(RIGHT(Tides!D302,6),4))),VALUE(LEFT(RIGHT(Tides!D302,6),4)),"")</f>
        <v/>
      </c>
      <c r="J303" s="41"/>
      <c r="K303" s="41"/>
      <c r="L303" s="40" t="str">
        <f>IF(ISNUMBER(TIMEVALUE(LEFT(Tides!E302,5))),TIMEVALUE(LEFT(Tides!E302,5)),"")</f>
        <v/>
      </c>
      <c r="M303" s="56" t="str">
        <f>IF(ISNUMBER(VALUE(LEFT(RIGHT(Tides!E302,6),4))),VALUE(LEFT(RIGHT(Tides!E302,6),4)),"")</f>
        <v/>
      </c>
      <c r="N303" s="40" t="str">
        <f>IF(ISNUMBER(TIMEVALUE(LEFT(Tides!F302,5))),TIMEVALUE(LEFT(Tides!F302,5)),"")</f>
        <v/>
      </c>
      <c r="O303" s="40"/>
      <c r="P303" s="41" t="str">
        <f>IF(ISNUMBER(VALUE(LEFT(RIGHT(Tides!F302,6),4))),VALUE(LEFT(RIGHT(Tides!F302,6),4)),"")</f>
        <v/>
      </c>
      <c r="R303" s="62">
        <f>A303</f>
        <v>42644</v>
      </c>
      <c r="S303" s="62"/>
      <c r="T303" s="62"/>
      <c r="U303" s="62"/>
      <c r="V303" s="62"/>
      <c r="W303" s="62"/>
      <c r="X303" s="62"/>
      <c r="AB303" s="17"/>
      <c r="AC303" s="18"/>
      <c r="AD303" s="17"/>
      <c r="AE303" s="18"/>
      <c r="AF303" s="39"/>
      <c r="AG303" s="39"/>
    </row>
    <row r="304" spans="1:33" ht="39.6" x14ac:dyDescent="0.25">
      <c r="A304" s="2" t="s">
        <v>8</v>
      </c>
      <c r="B304" s="3" t="s">
        <v>2</v>
      </c>
      <c r="C304" s="4"/>
      <c r="D304" s="58" t="s">
        <v>3</v>
      </c>
      <c r="E304" s="58" t="s">
        <v>1622</v>
      </c>
      <c r="F304" s="3" t="s">
        <v>1621</v>
      </c>
      <c r="G304" s="53"/>
      <c r="H304" s="5" t="s">
        <v>2</v>
      </c>
      <c r="I304" s="6"/>
      <c r="J304" s="58" t="s">
        <v>3</v>
      </c>
      <c r="K304" s="58" t="s">
        <v>1622</v>
      </c>
      <c r="L304" s="3" t="s">
        <v>1621</v>
      </c>
      <c r="M304" s="57"/>
      <c r="N304" s="5" t="s">
        <v>2</v>
      </c>
      <c r="O304" s="5"/>
      <c r="P304" s="7"/>
      <c r="R304" s="30" t="s">
        <v>8</v>
      </c>
      <c r="S304" s="31" t="s">
        <v>9</v>
      </c>
      <c r="T304" s="31"/>
      <c r="U304" s="31" t="s">
        <v>10</v>
      </c>
      <c r="V304" s="31"/>
      <c r="W304" s="21" t="s">
        <v>2</v>
      </c>
      <c r="X304" s="21" t="s">
        <v>3</v>
      </c>
      <c r="Y304" s="21" t="s">
        <v>2</v>
      </c>
      <c r="Z304" s="21" t="s">
        <v>3</v>
      </c>
      <c r="AA304" s="21" t="s">
        <v>2</v>
      </c>
      <c r="AB304" s="32" t="s">
        <v>11</v>
      </c>
      <c r="AC304" s="33" t="s">
        <v>12</v>
      </c>
      <c r="AD304" s="32" t="s">
        <v>11</v>
      </c>
      <c r="AE304" s="34" t="s">
        <v>12</v>
      </c>
      <c r="AF304" s="35" t="s">
        <v>5</v>
      </c>
      <c r="AG304" s="35" t="s">
        <v>6</v>
      </c>
    </row>
    <row r="305" spans="1:33" ht="19.95" customHeight="1" x14ac:dyDescent="0.25">
      <c r="A305" s="8" t="str">
        <f>Tides!A305</f>
        <v>Sat 1</v>
      </c>
      <c r="B305" s="9">
        <f>IF(ISNUMBER(TIMEVALUE(LEFT(Tides!B305,5))),TIMEVALUE(LEFT(Tides!B305,5)),"")</f>
        <v>9.0277777777777776E-2</v>
      </c>
      <c r="C305" s="10">
        <f>IF(ISNUMBER(VALUE(LEFT(RIGHT(Tides!B305,6),4))),VALUE(LEFT(RIGHT(Tides!B305,6),4)),"")</f>
        <v>4.4000000000000004</v>
      </c>
      <c r="D305" s="9">
        <f>IF(ISNUMBER(TIMEVALUE(LEFT(Tides!C305,5))),TIMEVALUE(LEFT(Tides!C305,5)),"")</f>
        <v>0.34513888888888888</v>
      </c>
      <c r="E305" s="10">
        <f>COUNTIF(Tides!C305, "*PM*")</f>
        <v>0</v>
      </c>
      <c r="F305" s="59">
        <f t="shared" ref="F305:F321" si="154">IF(E305&gt;0,D305+0.5, D305)</f>
        <v>0.34513888888888888</v>
      </c>
      <c r="G305" s="51">
        <f>IF(ISNUMBER(VALUE(LEFT(RIGHT(Tides!C305,6),4))),VALUE(LEFT(RIGHT(Tides!C305,6),4)),"")</f>
        <v>0.7</v>
      </c>
      <c r="H305" s="9">
        <f>IF(ISNUMBER(TIMEVALUE(LEFT(Tides!D305,5))),TIMEVALUE(LEFT(Tides!D305,5)),"")</f>
        <v>0.1076388888888889</v>
      </c>
      <c r="I305" s="10">
        <f>IF(ISNUMBER(VALUE(LEFT(RIGHT(Tides!D305,6),4))),VALUE(LEFT(RIGHT(Tides!D305,6),4)),"")</f>
        <v>4.2</v>
      </c>
      <c r="J305" s="9">
        <f>IF(ISNUMBER(TIMEVALUE(LEFT(Tides!E305,5))),TIMEVALUE(LEFT(Tides!E305,5)),"")</f>
        <v>0.3527777777777778</v>
      </c>
      <c r="K305" s="10">
        <f>COUNTIF(Tides!E305, "*PM*")</f>
        <v>1</v>
      </c>
      <c r="L305" s="59">
        <f t="shared" ref="L305:L312" si="155">IF(K305&gt;0,J305+0.5, J305)</f>
        <v>0.85277777777777786</v>
      </c>
      <c r="M305" s="51">
        <f>IF(ISNUMBER(VALUE(LEFT(RIGHT(Tides!E305,6),4))),VALUE(LEFT(RIGHT(Tides!E305,6),4)),"")</f>
        <v>0.9</v>
      </c>
      <c r="N305" s="9" t="str">
        <f>IF(ISNUMBER(TIMEVALUE(LEFT(Tides!F305,5))),TIMEVALUE(LEFT(Tides!F305,5)),"")</f>
        <v/>
      </c>
      <c r="O305" s="9"/>
      <c r="P305" s="10" t="str">
        <f>IF(ISNUMBER(VALUE(LEFT(RIGHT(Tides!F305,6),4))),VALUE(LEFT(RIGHT(Tides!F305,6),4)),"")</f>
        <v/>
      </c>
      <c r="R305" s="36" t="str">
        <f t="shared" ref="R305:R335" si="156">A305</f>
        <v>Sat 1</v>
      </c>
      <c r="S305" s="22" t="str">
        <f t="shared" ref="S305:S335" si="157">IF(OR(G305&gt;1.3,ISNUMBER(G305)=FALSE),"No Restriction",IF(G305&gt;1.2,"1.0 hour",IF(G305&gt;0.5,"1.5 hour","2.0 hours")))</f>
        <v>1.5 hour</v>
      </c>
      <c r="T305" s="22">
        <f>IF(OR(G305&gt;1.3,ISNUMBER(G305)=FALSE),0,IF(G305&gt;1.2,0.0416666666666667,IF(G305&gt;0.5,0.0625,0.0833333333333333)))</f>
        <v>6.25E-2</v>
      </c>
      <c r="U305" s="22" t="str">
        <f t="shared" ref="U305:U335" si="158">IF(OR(M305&gt;1.3,ISNUMBER(M305)=FALSE),"No Restriction",IF(M305&gt;1.2,"1.0 hour",IF(M305&gt;0.5,"1.5 hour","2.0 hours")))</f>
        <v>1.5 hour</v>
      </c>
      <c r="V305" s="22">
        <f>IF(OR(M305&gt;1.3,ISNUMBER(M305)=FALSE),0,IF(M305&gt;1.2,0.0416666666666667,IF(M305&gt;0.5,0.0625,0.0833333333333333)))</f>
        <v>6.25E-2</v>
      </c>
      <c r="W305" s="22" t="str">
        <f>IF(ISTEXT(Tides!B305),Tides!B305,"")</f>
        <v>2:10 AM / 4.4 m</v>
      </c>
      <c r="X305" s="22" t="str">
        <f>IF(ISTEXT(Tides!C305),Tides!C305,"")</f>
        <v>8:17 AM / 0.7 m</v>
      </c>
      <c r="Y305" s="22" t="str">
        <f>IF(ISTEXT(Tides!D305),Tides!D305,"")</f>
        <v>2:35 PM / 4.2 m</v>
      </c>
      <c r="Z305" s="22" t="str">
        <f>IF(ISTEXT(Tides!E305),Tides!E305,"")</f>
        <v>8:28 PM / 0.9 m</v>
      </c>
      <c r="AA305" s="22" t="str">
        <f>IF(ISTEXT(Tides!F305),Tides!F305,"")</f>
        <v/>
      </c>
      <c r="AB305" s="60">
        <f>IF(T305&gt;0,F305-T305,"")</f>
        <v>0.28263888888888888</v>
      </c>
      <c r="AC305" s="61">
        <f>IF(T305&gt;0,F305+T305,"")</f>
        <v>0.40763888888888888</v>
      </c>
      <c r="AD305" s="60">
        <f>IF(V305&gt;0,L305-V305,"")</f>
        <v>0.79027777777777786</v>
      </c>
      <c r="AE305" s="64">
        <f>IF(V305&gt;0,L305+V305,"")</f>
        <v>0.91527777777777786</v>
      </c>
      <c r="AF305" s="37">
        <f>Tides!H305</f>
        <v>0.3</v>
      </c>
      <c r="AG305" s="37">
        <f>Tides!I305</f>
        <v>0.77847222222222223</v>
      </c>
    </row>
    <row r="306" spans="1:33" ht="19.95" customHeight="1" x14ac:dyDescent="0.25">
      <c r="A306" s="8" t="str">
        <f>Tides!A306</f>
        <v>Sun 2</v>
      </c>
      <c r="B306" s="9">
        <f>IF(ISNUMBER(TIMEVALUE(LEFT(Tides!B306,5))),TIMEVALUE(LEFT(Tides!B306,5)),"")</f>
        <v>0.11319444444444444</v>
      </c>
      <c r="C306" s="10">
        <f>IF(ISNUMBER(VALUE(LEFT(RIGHT(Tides!B306,6),4))),VALUE(LEFT(RIGHT(Tides!B306,6),4)),"")</f>
        <v>4.4000000000000004</v>
      </c>
      <c r="D306" s="9">
        <f>IF(ISNUMBER(TIMEVALUE(LEFT(Tides!C306,5))),TIMEVALUE(LEFT(Tides!C306,5)),"")</f>
        <v>0.36736111111111108</v>
      </c>
      <c r="E306" s="10">
        <f>COUNTIF(Tides!C306, "*PM*")</f>
        <v>0</v>
      </c>
      <c r="F306" s="59">
        <f t="shared" si="154"/>
        <v>0.36736111111111108</v>
      </c>
      <c r="G306" s="51">
        <f>IF(ISNUMBER(VALUE(LEFT(RIGHT(Tides!C306,6),4))),VALUE(LEFT(RIGHT(Tides!C306,6),4)),"")</f>
        <v>0.7</v>
      </c>
      <c r="H306" s="9">
        <f>IF(ISNUMBER(TIMEVALUE(LEFT(Tides!D306,5))),TIMEVALUE(LEFT(Tides!D306,5)),"")</f>
        <v>0.12847222222222224</v>
      </c>
      <c r="I306" s="10">
        <f>IF(ISNUMBER(VALUE(LEFT(RIGHT(Tides!D306,6),4))),VALUE(LEFT(RIGHT(Tides!D306,6),4)),"")</f>
        <v>4.2</v>
      </c>
      <c r="J306" s="9">
        <f>IF(ISNUMBER(TIMEVALUE(LEFT(Tides!E306,5))),TIMEVALUE(LEFT(Tides!E306,5)),"")</f>
        <v>0.375</v>
      </c>
      <c r="K306" s="10">
        <f>COUNTIF(Tides!E306, "*PM*")</f>
        <v>1</v>
      </c>
      <c r="L306" s="59">
        <f t="shared" si="155"/>
        <v>0.875</v>
      </c>
      <c r="M306" s="51">
        <f>IF(ISNUMBER(VALUE(LEFT(RIGHT(Tides!E306,6),4))),VALUE(LEFT(RIGHT(Tides!E306,6),4)),"")</f>
        <v>0.9</v>
      </c>
      <c r="N306" s="9" t="str">
        <f>IF(ISNUMBER(TIMEVALUE(LEFT(Tides!F306,5))),TIMEVALUE(LEFT(Tides!F306,5)),"")</f>
        <v/>
      </c>
      <c r="O306" s="9"/>
      <c r="P306" s="10" t="str">
        <f>IF(ISNUMBER(VALUE(LEFT(RIGHT(Tides!F306,6),4))),VALUE(LEFT(RIGHT(Tides!F306,6),4)),"")</f>
        <v/>
      </c>
      <c r="R306" s="36" t="str">
        <f t="shared" si="156"/>
        <v>Sun 2</v>
      </c>
      <c r="S306" s="22" t="str">
        <f t="shared" si="157"/>
        <v>1.5 hour</v>
      </c>
      <c r="T306" s="22">
        <f t="shared" ref="T306:T323" si="159">IF(OR(G306&gt;1.3,ISNUMBER(G306)=FALSE),0,IF(G306&gt;1.2,0.0416666666666667,IF(G306&gt;0.5,0.0625,0.0833333333333333)))</f>
        <v>6.25E-2</v>
      </c>
      <c r="U306" s="22" t="str">
        <f t="shared" si="158"/>
        <v>1.5 hour</v>
      </c>
      <c r="V306" s="22">
        <f t="shared" ref="V306:V335" si="160">IF(OR(M306&gt;1.3,ISNUMBER(M306)=FALSE),0,IF(M306&gt;1.2,0.0416666666666667,IF(M306&gt;0.5,0.0625,0.0833333333333333)))</f>
        <v>6.25E-2</v>
      </c>
      <c r="W306" s="22" t="str">
        <f>IF(ISTEXT(Tides!B306),Tides!B306,"")</f>
        <v>2:43 AM / 4.4 m</v>
      </c>
      <c r="X306" s="22" t="str">
        <f>IF(ISTEXT(Tides!C306),Tides!C306,"")</f>
        <v>8:49 AM / 0.7 m</v>
      </c>
      <c r="Y306" s="22" t="str">
        <f>IF(ISTEXT(Tides!D306),Tides!D306,"")</f>
        <v>3:05 PM / 4.2 m</v>
      </c>
      <c r="Z306" s="22" t="str">
        <f>IF(ISTEXT(Tides!E306),Tides!E306,"")</f>
        <v>9:00 PM / 0.9 m</v>
      </c>
      <c r="AA306" s="22" t="str">
        <f>IF(ISTEXT(Tides!F306),Tides!F306,"")</f>
        <v/>
      </c>
      <c r="AB306" s="60">
        <f t="shared" ref="AB306:AB314" si="161">IF(T306&gt;0,F306-T306,"")</f>
        <v>0.30486111111111108</v>
      </c>
      <c r="AC306" s="61">
        <f t="shared" ref="AC306:AC335" si="162">IF(T306&gt;0,F306+T306,"")</f>
        <v>0.42986111111111108</v>
      </c>
      <c r="AD306" s="60">
        <f t="shared" ref="AD306:AD335" si="163">IF(V306&gt;0,L306-V306,"")</f>
        <v>0.8125</v>
      </c>
      <c r="AE306" s="64">
        <f t="shared" ref="AE306:AE335" si="164">IF(V306&gt;0,L306+V306,"")</f>
        <v>0.9375</v>
      </c>
      <c r="AF306" s="37">
        <f>Tides!H306</f>
        <v>0.30138888888888887</v>
      </c>
      <c r="AG306" s="37">
        <f>Tides!I306</f>
        <v>0.77708333333333324</v>
      </c>
    </row>
    <row r="307" spans="1:33" ht="19.95" customHeight="1" x14ac:dyDescent="0.25">
      <c r="A307" s="8" t="str">
        <f>Tides!A307</f>
        <v>Mon 3</v>
      </c>
      <c r="B307" s="9">
        <f>IF(ISNUMBER(TIMEVALUE(LEFT(Tides!B307,5))),TIMEVALUE(LEFT(Tides!B307,5)),"")</f>
        <v>0.13541666666666666</v>
      </c>
      <c r="C307" s="10">
        <f>IF(ISNUMBER(VALUE(LEFT(RIGHT(Tides!B307,6),4))),VALUE(LEFT(RIGHT(Tides!B307,6),4)),"")</f>
        <v>4.3</v>
      </c>
      <c r="D307" s="9">
        <f>IF(ISNUMBER(TIMEVALUE(LEFT(Tides!C307,5))),TIMEVALUE(LEFT(Tides!C307,5)),"")</f>
        <v>0.38819444444444445</v>
      </c>
      <c r="E307" s="10">
        <f>COUNTIF(Tides!C307, "*PM*")</f>
        <v>0</v>
      </c>
      <c r="F307" s="59">
        <f t="shared" si="154"/>
        <v>0.38819444444444445</v>
      </c>
      <c r="G307" s="51">
        <f>IF(ISNUMBER(VALUE(LEFT(RIGHT(Tides!C307,6),4))),VALUE(LEFT(RIGHT(Tides!C307,6),4)),"")</f>
        <v>0.8</v>
      </c>
      <c r="H307" s="9">
        <f>IF(ISNUMBER(TIMEVALUE(LEFT(Tides!D307,5))),TIMEVALUE(LEFT(Tides!D307,5)),"")</f>
        <v>0.14861111111111111</v>
      </c>
      <c r="I307" s="10">
        <f>IF(ISNUMBER(VALUE(LEFT(RIGHT(Tides!D307,6),4))),VALUE(LEFT(RIGHT(Tides!D307,6),4)),"")</f>
        <v>4.2</v>
      </c>
      <c r="J307" s="9">
        <f>IF(ISNUMBER(TIMEVALUE(LEFT(Tides!E307,5))),TIMEVALUE(LEFT(Tides!E307,5)),"")</f>
        <v>0.39652777777777781</v>
      </c>
      <c r="K307" s="10">
        <f>COUNTIF(Tides!E307, "*PM*")</f>
        <v>1</v>
      </c>
      <c r="L307" s="59">
        <f t="shared" si="155"/>
        <v>0.89652777777777781</v>
      </c>
      <c r="M307" s="51">
        <f>IF(ISNUMBER(VALUE(LEFT(RIGHT(Tides!E307,6),4))),VALUE(LEFT(RIGHT(Tides!E307,6),4)),"")</f>
        <v>1</v>
      </c>
      <c r="N307" s="9" t="str">
        <f>IF(ISNUMBER(TIMEVALUE(LEFT(Tides!F307,5))),TIMEVALUE(LEFT(Tides!F307,5)),"")</f>
        <v/>
      </c>
      <c r="O307" s="9"/>
      <c r="P307" s="10" t="str">
        <f>IF(ISNUMBER(VALUE(LEFT(RIGHT(Tides!F307,6),4))),VALUE(LEFT(RIGHT(Tides!F307,6),4)),"")</f>
        <v/>
      </c>
      <c r="R307" s="36" t="str">
        <f t="shared" si="156"/>
        <v>Mon 3</v>
      </c>
      <c r="S307" s="22" t="str">
        <f t="shared" si="157"/>
        <v>1.5 hour</v>
      </c>
      <c r="T307" s="22">
        <f t="shared" si="159"/>
        <v>6.25E-2</v>
      </c>
      <c r="U307" s="22" t="str">
        <f t="shared" si="158"/>
        <v>1.5 hour</v>
      </c>
      <c r="V307" s="22">
        <f t="shared" si="160"/>
        <v>6.25E-2</v>
      </c>
      <c r="W307" s="22" t="str">
        <f>IF(ISTEXT(Tides!B307),Tides!B307,"")</f>
        <v>3:15 AM / 4.3 m</v>
      </c>
      <c r="X307" s="22" t="str">
        <f>IF(ISTEXT(Tides!C307),Tides!C307,"")</f>
        <v>9:19 AM / 0.8 m</v>
      </c>
      <c r="Y307" s="22" t="str">
        <f>IF(ISTEXT(Tides!D307),Tides!D307,"")</f>
        <v>3:34 PM / 4.2 m</v>
      </c>
      <c r="Z307" s="22" t="str">
        <f>IF(ISTEXT(Tides!E307),Tides!E307,"")</f>
        <v>9:31 PM / 1.0 m</v>
      </c>
      <c r="AA307" s="22" t="str">
        <f>IF(ISTEXT(Tides!F307),Tides!F307,"")</f>
        <v/>
      </c>
      <c r="AB307" s="60">
        <f t="shared" si="161"/>
        <v>0.32569444444444445</v>
      </c>
      <c r="AC307" s="61">
        <f t="shared" si="162"/>
        <v>0.45069444444444445</v>
      </c>
      <c r="AD307" s="60">
        <f t="shared" si="163"/>
        <v>0.83402777777777781</v>
      </c>
      <c r="AE307" s="64">
        <f t="shared" si="164"/>
        <v>0.95902777777777781</v>
      </c>
      <c r="AF307" s="37">
        <f>Tides!H307</f>
        <v>0.3034722222222222</v>
      </c>
      <c r="AG307" s="37">
        <f>Tides!I307</f>
        <v>0.77500000000000002</v>
      </c>
    </row>
    <row r="308" spans="1:33" ht="19.95" customHeight="1" x14ac:dyDescent="0.25">
      <c r="A308" s="8" t="str">
        <f>Tides!A308</f>
        <v>Tue 4</v>
      </c>
      <c r="B308" s="9">
        <f>IF(ISNUMBER(TIMEVALUE(LEFT(Tides!B308,5))),TIMEVALUE(LEFT(Tides!B308,5)),"")</f>
        <v>0.15694444444444444</v>
      </c>
      <c r="C308" s="10">
        <f>IF(ISNUMBER(VALUE(LEFT(RIGHT(Tides!B308,6),4))),VALUE(LEFT(RIGHT(Tides!B308,6),4)),"")</f>
        <v>4.2</v>
      </c>
      <c r="D308" s="9">
        <f>IF(ISNUMBER(TIMEVALUE(LEFT(Tides!C308,5))),TIMEVALUE(LEFT(Tides!C308,5)),"")</f>
        <v>0.40972222222222227</v>
      </c>
      <c r="E308" s="10">
        <f>COUNTIF(Tides!C308, "*PM*")</f>
        <v>0</v>
      </c>
      <c r="F308" s="59">
        <f t="shared" si="154"/>
        <v>0.40972222222222227</v>
      </c>
      <c r="G308" s="51">
        <f>IF(ISNUMBER(VALUE(LEFT(RIGHT(Tides!C308,6),4))),VALUE(LEFT(RIGHT(Tides!C308,6),4)),"")</f>
        <v>0.9</v>
      </c>
      <c r="H308" s="9">
        <f>IF(ISNUMBER(TIMEVALUE(LEFT(Tides!D308,5))),TIMEVALUE(LEFT(Tides!D308,5)),"")</f>
        <v>0.16944444444444443</v>
      </c>
      <c r="I308" s="10">
        <f>IF(ISNUMBER(VALUE(LEFT(RIGHT(Tides!D308,6),4))),VALUE(LEFT(RIGHT(Tides!D308,6),4)),"")</f>
        <v>4.0999999999999996</v>
      </c>
      <c r="J308" s="9">
        <f>IF(ISNUMBER(TIMEVALUE(LEFT(Tides!E308,5))),TIMEVALUE(LEFT(Tides!E308,5)),"")</f>
        <v>0.41875000000000001</v>
      </c>
      <c r="K308" s="10">
        <f>COUNTIF(Tides!E308, "*PM*")</f>
        <v>1</v>
      </c>
      <c r="L308" s="59">
        <f t="shared" si="155"/>
        <v>0.91874999999999996</v>
      </c>
      <c r="M308" s="51">
        <f>IF(ISNUMBER(VALUE(LEFT(RIGHT(Tides!E308,6),4))),VALUE(LEFT(RIGHT(Tides!E308,6),4)),"")</f>
        <v>1.1000000000000001</v>
      </c>
      <c r="N308" s="9" t="str">
        <f>IF(ISNUMBER(TIMEVALUE(LEFT(Tides!F308,5))),TIMEVALUE(LEFT(Tides!F308,5)),"")</f>
        <v/>
      </c>
      <c r="O308" s="9"/>
      <c r="P308" s="10" t="str">
        <f>IF(ISNUMBER(VALUE(LEFT(RIGHT(Tides!F308,6),4))),VALUE(LEFT(RIGHT(Tides!F308,6),4)),"")</f>
        <v/>
      </c>
      <c r="R308" s="36" t="str">
        <f t="shared" si="156"/>
        <v>Tue 4</v>
      </c>
      <c r="S308" s="22" t="str">
        <f t="shared" si="157"/>
        <v>1.5 hour</v>
      </c>
      <c r="T308" s="22">
        <f t="shared" si="159"/>
        <v>6.25E-2</v>
      </c>
      <c r="U308" s="22" t="str">
        <f t="shared" si="158"/>
        <v>1.5 hour</v>
      </c>
      <c r="V308" s="22">
        <f t="shared" si="160"/>
        <v>6.25E-2</v>
      </c>
      <c r="W308" s="22" t="str">
        <f>IF(ISTEXT(Tides!B308),Tides!B308,"")</f>
        <v>3:46 AM / 4.2 m</v>
      </c>
      <c r="X308" s="22" t="str">
        <f>IF(ISTEXT(Tides!C308),Tides!C308,"")</f>
        <v>9:50 AM / 0.9 m</v>
      </c>
      <c r="Y308" s="22" t="str">
        <f>IF(ISTEXT(Tides!D308),Tides!D308,"")</f>
        <v>4:04 PM / 4.1 m</v>
      </c>
      <c r="Z308" s="22" t="str">
        <f>IF(ISTEXT(Tides!E308),Tides!E308,"")</f>
        <v>10:03 PM / 1.1 m</v>
      </c>
      <c r="AA308" s="22" t="str">
        <f>IF(ISTEXT(Tides!F308),Tides!F308,"")</f>
        <v/>
      </c>
      <c r="AB308" s="60">
        <f t="shared" si="161"/>
        <v>0.34722222222222227</v>
      </c>
      <c r="AC308" s="61">
        <f t="shared" si="162"/>
        <v>0.47222222222222227</v>
      </c>
      <c r="AD308" s="60">
        <f t="shared" si="163"/>
        <v>0.85624999999999996</v>
      </c>
      <c r="AE308" s="64">
        <f t="shared" si="164"/>
        <v>0.98124999999999996</v>
      </c>
      <c r="AF308" s="37">
        <f>Tides!H308</f>
        <v>0.30416666666666664</v>
      </c>
      <c r="AG308" s="37">
        <f>Tides!I308</f>
        <v>0.7729166666666667</v>
      </c>
    </row>
    <row r="309" spans="1:33" ht="19.95" customHeight="1" x14ac:dyDescent="0.25">
      <c r="A309" s="8" t="str">
        <f>Tides!A309</f>
        <v>Wed 5</v>
      </c>
      <c r="B309" s="9">
        <f>IF(ISNUMBER(TIMEVALUE(LEFT(Tides!B309,5))),TIMEVALUE(LEFT(Tides!B309,5)),"")</f>
        <v>0.17916666666666667</v>
      </c>
      <c r="C309" s="10">
        <f>IF(ISNUMBER(VALUE(LEFT(RIGHT(Tides!B309,6),4))),VALUE(LEFT(RIGHT(Tides!B309,6),4)),"")</f>
        <v>4.0999999999999996</v>
      </c>
      <c r="D309" s="9">
        <f>IF(ISNUMBER(TIMEVALUE(LEFT(Tides!C309,5))),TIMEVALUE(LEFT(Tides!C309,5)),"")</f>
        <v>0.43124999999999997</v>
      </c>
      <c r="E309" s="10">
        <f>COUNTIF(Tides!C309, "*PM*")</f>
        <v>0</v>
      </c>
      <c r="F309" s="59">
        <f t="shared" si="154"/>
        <v>0.43124999999999997</v>
      </c>
      <c r="G309" s="51">
        <f>IF(ISNUMBER(VALUE(LEFT(RIGHT(Tides!C309,6),4))),VALUE(LEFT(RIGHT(Tides!C309,6),4)),"")</f>
        <v>1.1000000000000001</v>
      </c>
      <c r="H309" s="9">
        <f>IF(ISNUMBER(TIMEVALUE(LEFT(Tides!D309,5))),TIMEVALUE(LEFT(Tides!D309,5)),"")</f>
        <v>0.19097222222222221</v>
      </c>
      <c r="I309" s="10">
        <f>IF(ISNUMBER(VALUE(LEFT(RIGHT(Tides!D309,6),4))),VALUE(LEFT(RIGHT(Tides!D309,6),4)),"")</f>
        <v>4</v>
      </c>
      <c r="J309" s="9">
        <f>IF(ISNUMBER(TIMEVALUE(LEFT(Tides!E309,5))),TIMEVALUE(LEFT(Tides!E309,5)),"")</f>
        <v>0.44236111111111115</v>
      </c>
      <c r="K309" s="10">
        <f>COUNTIF(Tides!E309, "*PM*")</f>
        <v>1</v>
      </c>
      <c r="L309" s="59">
        <f t="shared" si="155"/>
        <v>0.9423611111111112</v>
      </c>
      <c r="M309" s="51">
        <f>IF(ISNUMBER(VALUE(LEFT(RIGHT(Tides!E309,6),4))),VALUE(LEFT(RIGHT(Tides!E309,6),4)),"")</f>
        <v>1.2</v>
      </c>
      <c r="N309" s="9" t="str">
        <f>IF(ISNUMBER(TIMEVALUE(LEFT(Tides!F309,5))),TIMEVALUE(LEFT(Tides!F309,5)),"")</f>
        <v/>
      </c>
      <c r="O309" s="9"/>
      <c r="P309" s="10" t="str">
        <f>IF(ISNUMBER(VALUE(LEFT(RIGHT(Tides!F309,6),4))),VALUE(LEFT(RIGHT(Tides!F309,6),4)),"")</f>
        <v/>
      </c>
      <c r="R309" s="36" t="str">
        <f t="shared" si="156"/>
        <v>Wed 5</v>
      </c>
      <c r="S309" s="22" t="str">
        <f t="shared" si="157"/>
        <v>1.5 hour</v>
      </c>
      <c r="T309" s="22">
        <f t="shared" si="159"/>
        <v>6.25E-2</v>
      </c>
      <c r="U309" s="22" t="str">
        <f t="shared" si="158"/>
        <v>1.5 hour</v>
      </c>
      <c r="V309" s="22">
        <f t="shared" si="160"/>
        <v>6.25E-2</v>
      </c>
      <c r="W309" s="22" t="str">
        <f>IF(ISTEXT(Tides!B309),Tides!B309,"")</f>
        <v>4:18 AM / 4.1 m</v>
      </c>
      <c r="X309" s="22" t="str">
        <f>IF(ISTEXT(Tides!C309),Tides!C309,"")</f>
        <v>10:21 AM / 1.1 m</v>
      </c>
      <c r="Y309" s="22" t="str">
        <f>IF(ISTEXT(Tides!D309),Tides!D309,"")</f>
        <v>4:35 PM / 4.0 m</v>
      </c>
      <c r="Z309" s="22" t="str">
        <f>IF(ISTEXT(Tides!E309),Tides!E309,"")</f>
        <v>10:37 PM / 1.2 m</v>
      </c>
      <c r="AA309" s="22" t="str">
        <f>IF(ISTEXT(Tides!F309),Tides!F309,"")</f>
        <v/>
      </c>
      <c r="AB309" s="60">
        <f t="shared" si="161"/>
        <v>0.36874999999999997</v>
      </c>
      <c r="AC309" s="61">
        <f t="shared" si="162"/>
        <v>0.49374999999999997</v>
      </c>
      <c r="AD309" s="60">
        <f t="shared" si="163"/>
        <v>0.8798611111111112</v>
      </c>
      <c r="AE309" s="64">
        <f t="shared" si="164"/>
        <v>1.0048611111111112</v>
      </c>
      <c r="AF309" s="37">
        <f>Tides!H309</f>
        <v>0.30624999999999997</v>
      </c>
      <c r="AG309" s="37">
        <f>Tides!I309</f>
        <v>0.77083333333333337</v>
      </c>
    </row>
    <row r="310" spans="1:33" ht="19.95" customHeight="1" x14ac:dyDescent="0.25">
      <c r="A310" s="8" t="str">
        <f>Tides!A310</f>
        <v>Thu 6</v>
      </c>
      <c r="B310" s="9">
        <f>IF(ISNUMBER(TIMEVALUE(LEFT(Tides!B310,5))),TIMEVALUE(LEFT(Tides!B310,5)),"")</f>
        <v>0.20347222222222219</v>
      </c>
      <c r="C310" s="10">
        <f>IF(ISNUMBER(VALUE(LEFT(RIGHT(Tides!B310,6),4))),VALUE(LEFT(RIGHT(Tides!B310,6),4)),"")</f>
        <v>3.9</v>
      </c>
      <c r="D310" s="9">
        <f>IF(ISNUMBER(TIMEVALUE(LEFT(Tides!C310,5))),TIMEVALUE(LEFT(Tides!C310,5)),"")</f>
        <v>0.4548611111111111</v>
      </c>
      <c r="E310" s="10">
        <f>COUNTIF(Tides!C310, "*PM*")</f>
        <v>0</v>
      </c>
      <c r="F310" s="59">
        <f t="shared" si="154"/>
        <v>0.4548611111111111</v>
      </c>
      <c r="G310" s="51">
        <f>IF(ISNUMBER(VALUE(LEFT(RIGHT(Tides!C310,6),4))),VALUE(LEFT(RIGHT(Tides!C310,6),4)),"")</f>
        <v>1.3</v>
      </c>
      <c r="H310" s="9">
        <f>IF(ISNUMBER(TIMEVALUE(LEFT(Tides!D310,5))),TIMEVALUE(LEFT(Tides!D310,5)),"")</f>
        <v>0.21527777777777779</v>
      </c>
      <c r="I310" s="10">
        <f>IF(ISNUMBER(VALUE(LEFT(RIGHT(Tides!D310,6),4))),VALUE(LEFT(RIGHT(Tides!D310,6),4)),"")</f>
        <v>3.8</v>
      </c>
      <c r="J310" s="9">
        <f>IF(ISNUMBER(TIMEVALUE(LEFT(Tides!E310,5))),TIMEVALUE(LEFT(Tides!E310,5)),"")</f>
        <v>0.46736111111111112</v>
      </c>
      <c r="K310" s="10">
        <f>COUNTIF(Tides!E310, "*PM*")</f>
        <v>1</v>
      </c>
      <c r="L310" s="59">
        <f t="shared" si="155"/>
        <v>0.96736111111111112</v>
      </c>
      <c r="M310" s="51">
        <f>IF(ISNUMBER(VALUE(LEFT(RIGHT(Tides!E310,6),4))),VALUE(LEFT(RIGHT(Tides!E310,6),4)),"")</f>
        <v>1.4</v>
      </c>
      <c r="N310" s="9" t="str">
        <f>IF(ISNUMBER(TIMEVALUE(LEFT(Tides!F310,5))),TIMEVALUE(LEFT(Tides!F310,5)),"")</f>
        <v/>
      </c>
      <c r="O310" s="9"/>
      <c r="P310" s="10" t="str">
        <f>IF(ISNUMBER(VALUE(LEFT(RIGHT(Tides!F310,6),4))),VALUE(LEFT(RIGHT(Tides!F310,6),4)),"")</f>
        <v/>
      </c>
      <c r="R310" s="36" t="str">
        <f t="shared" si="156"/>
        <v>Thu 6</v>
      </c>
      <c r="S310" s="22" t="str">
        <f t="shared" si="157"/>
        <v>1.0 hour</v>
      </c>
      <c r="T310" s="22">
        <f t="shared" si="159"/>
        <v>4.1666666666666699E-2</v>
      </c>
      <c r="U310" s="22" t="str">
        <f t="shared" si="158"/>
        <v>No Restriction</v>
      </c>
      <c r="V310" s="22">
        <f t="shared" si="160"/>
        <v>0</v>
      </c>
      <c r="W310" s="22" t="str">
        <f>IF(ISTEXT(Tides!B310),Tides!B310,"")</f>
        <v>4:53 AM / 3.9 m</v>
      </c>
      <c r="X310" s="22" t="str">
        <f>IF(ISTEXT(Tides!C310),Tides!C310,"")</f>
        <v>10:55 AM / 1.3 m</v>
      </c>
      <c r="Y310" s="22" t="str">
        <f>IF(ISTEXT(Tides!D310),Tides!D310,"")</f>
        <v>5:10 PM / 3.8 m</v>
      </c>
      <c r="Z310" s="22" t="str">
        <f>IF(ISTEXT(Tides!E310),Tides!E310,"")</f>
        <v>11:13 PM / 1.4 m</v>
      </c>
      <c r="AA310" s="22" t="str">
        <f>IF(ISTEXT(Tides!F310),Tides!F310,"")</f>
        <v/>
      </c>
      <c r="AB310" s="60">
        <f t="shared" si="161"/>
        <v>0.41319444444444442</v>
      </c>
      <c r="AC310" s="61">
        <f t="shared" si="162"/>
        <v>0.49652777777777779</v>
      </c>
      <c r="AD310" s="60" t="str">
        <f t="shared" si="163"/>
        <v/>
      </c>
      <c r="AE310" s="64" t="str">
        <f t="shared" si="164"/>
        <v/>
      </c>
      <c r="AF310" s="37">
        <f>Tides!H310</f>
        <v>0.30763888888888891</v>
      </c>
      <c r="AG310" s="37">
        <f>Tides!I310</f>
        <v>0.76944444444444438</v>
      </c>
    </row>
    <row r="311" spans="1:33" ht="19.95" customHeight="1" x14ac:dyDescent="0.25">
      <c r="A311" s="8" t="str">
        <f>Tides!A311</f>
        <v>Fri 7</v>
      </c>
      <c r="B311" s="9">
        <f>IF(ISNUMBER(TIMEVALUE(LEFT(Tides!B311,5))),TIMEVALUE(LEFT(Tides!B311,5)),"")</f>
        <v>0.23124999999999998</v>
      </c>
      <c r="C311" s="10">
        <f>IF(ISNUMBER(VALUE(LEFT(RIGHT(Tides!B311,6),4))),VALUE(LEFT(RIGHT(Tides!B311,6),4)),"")</f>
        <v>3.7</v>
      </c>
      <c r="D311" s="9">
        <f>IF(ISNUMBER(TIMEVALUE(LEFT(Tides!C311,5))),TIMEVALUE(LEFT(Tides!C311,5)),"")</f>
        <v>0.48055555555555557</v>
      </c>
      <c r="E311" s="10">
        <f>COUNTIF(Tides!C311, "*PM*")</f>
        <v>0</v>
      </c>
      <c r="F311" s="59">
        <f t="shared" si="154"/>
        <v>0.48055555555555557</v>
      </c>
      <c r="G311" s="51">
        <f>IF(ISNUMBER(VALUE(LEFT(RIGHT(Tides!C311,6),4))),VALUE(LEFT(RIGHT(Tides!C311,6),4)),"")</f>
        <v>1.5</v>
      </c>
      <c r="H311" s="9">
        <f>IF(ISNUMBER(TIMEVALUE(LEFT(Tides!D311,5))),TIMEVALUE(LEFT(Tides!D311,5)),"")</f>
        <v>0.24305555555555555</v>
      </c>
      <c r="I311" s="10">
        <f>IF(ISNUMBER(VALUE(LEFT(RIGHT(Tides!D311,6),4))),VALUE(LEFT(RIGHT(Tides!D311,6),4)),"")</f>
        <v>3.6</v>
      </c>
      <c r="J311" s="9">
        <f>IF(ISNUMBER(TIMEVALUE(LEFT(Tides!E311,5))),TIMEVALUE(LEFT(Tides!E311,5)),"")</f>
        <v>0.49652777777777773</v>
      </c>
      <c r="K311" s="10">
        <f>COUNTIF(Tides!E311, "*PM*")</f>
        <v>1</v>
      </c>
      <c r="L311" s="59">
        <f t="shared" si="155"/>
        <v>0.99652777777777768</v>
      </c>
      <c r="M311" s="51">
        <f>IF(ISNUMBER(VALUE(LEFT(RIGHT(Tides!E311,6),4))),VALUE(LEFT(RIGHT(Tides!E311,6),4)),"")</f>
        <v>1.6</v>
      </c>
      <c r="N311" s="9" t="str">
        <f>IF(ISNUMBER(TIMEVALUE(LEFT(Tides!F311,5))),TIMEVALUE(LEFT(Tides!F311,5)),"")</f>
        <v/>
      </c>
      <c r="O311" s="9"/>
      <c r="P311" s="10" t="str">
        <f>IF(ISNUMBER(VALUE(LEFT(RIGHT(Tides!F311,6),4))),VALUE(LEFT(RIGHT(Tides!F311,6),4)),"")</f>
        <v/>
      </c>
      <c r="R311" s="36" t="str">
        <f t="shared" si="156"/>
        <v>Fri 7</v>
      </c>
      <c r="S311" s="22" t="str">
        <f t="shared" si="157"/>
        <v>No Restriction</v>
      </c>
      <c r="T311" s="22">
        <f t="shared" si="159"/>
        <v>0</v>
      </c>
      <c r="U311" s="22" t="str">
        <f t="shared" si="158"/>
        <v>No Restriction</v>
      </c>
      <c r="V311" s="22">
        <f t="shared" si="160"/>
        <v>0</v>
      </c>
      <c r="W311" s="22" t="str">
        <f>IF(ISTEXT(Tides!B311),Tides!B311,"")</f>
        <v>5:33 AM / 3.7 m</v>
      </c>
      <c r="X311" s="22" t="str">
        <f>IF(ISTEXT(Tides!C311),Tides!C311,"")</f>
        <v>11:32 AM / 1.5 m</v>
      </c>
      <c r="Y311" s="22" t="str">
        <f>IF(ISTEXT(Tides!D311),Tides!D311,"")</f>
        <v>5:50 PM / 3.6 m</v>
      </c>
      <c r="Z311" s="22" t="str">
        <f>IF(ISTEXT(Tides!E311),Tides!E311,"")</f>
        <v>11:55 PM / 1.6 m</v>
      </c>
      <c r="AA311" s="22" t="str">
        <f>IF(ISTEXT(Tides!F311),Tides!F311,"")</f>
        <v/>
      </c>
      <c r="AB311" s="60" t="str">
        <f t="shared" si="161"/>
        <v/>
      </c>
      <c r="AC311" s="61" t="str">
        <f t="shared" si="162"/>
        <v/>
      </c>
      <c r="AD311" s="60" t="str">
        <f t="shared" si="163"/>
        <v/>
      </c>
      <c r="AE311" s="64" t="str">
        <f t="shared" si="164"/>
        <v/>
      </c>
      <c r="AF311" s="37">
        <f>Tides!H311</f>
        <v>0.30902777777777779</v>
      </c>
      <c r="AG311" s="37">
        <f>Tides!I311</f>
        <v>0.76736111111111116</v>
      </c>
    </row>
    <row r="312" spans="1:33" ht="19.95" customHeight="1" x14ac:dyDescent="0.25">
      <c r="A312" s="8" t="str">
        <f>Tides!A312</f>
        <v>Sat 8</v>
      </c>
      <c r="B312" s="9">
        <f>IF(ISNUMBER(TIMEVALUE(LEFT(Tides!B312,5))),TIMEVALUE(LEFT(Tides!B312,5)),"")</f>
        <v>0.26527777777777778</v>
      </c>
      <c r="C312" s="10">
        <f>IF(ISNUMBER(VALUE(LEFT(RIGHT(Tides!B312,6),4))),VALUE(LEFT(RIGHT(Tides!B312,6),4)),"")</f>
        <v>3.5</v>
      </c>
      <c r="D312" s="9">
        <f>IF(ISNUMBER(TIMEVALUE(LEFT(Tides!C312,5))),TIMEVALUE(LEFT(Tides!C312,5)),"")</f>
        <v>0.51180555555555551</v>
      </c>
      <c r="E312" s="10">
        <f>COUNTIF(Tides!C312, "*PM*")</f>
        <v>1</v>
      </c>
      <c r="F312" s="59">
        <f t="shared" si="154"/>
        <v>1.0118055555555556</v>
      </c>
      <c r="G312" s="51">
        <f>IF(ISNUMBER(VALUE(LEFT(RIGHT(Tides!C312,6),4))),VALUE(LEFT(RIGHT(Tides!C312,6),4)),"")</f>
        <v>1.8</v>
      </c>
      <c r="H312" s="9">
        <f>IF(ISNUMBER(TIMEVALUE(LEFT(Tides!D312,5))),TIMEVALUE(LEFT(Tides!D312,5)),"")</f>
        <v>0.27986111111111112</v>
      </c>
      <c r="I312" s="10">
        <f>IF(ISNUMBER(VALUE(LEFT(RIGHT(Tides!D312,6),4))),VALUE(LEFT(RIGHT(Tides!D312,6),4)),"")</f>
        <v>3.4</v>
      </c>
      <c r="J312" s="9" t="str">
        <f>IF(ISNUMBER(TIMEVALUE(LEFT(Tides!E312,5))),TIMEVALUE(LEFT(Tides!E312,5)),"")</f>
        <v/>
      </c>
      <c r="K312" s="10">
        <f>COUNTIF(Tides!E312, "*PM*")</f>
        <v>0</v>
      </c>
      <c r="L312" s="59" t="str">
        <f t="shared" si="155"/>
        <v/>
      </c>
      <c r="M312" s="51" t="str">
        <f>IF(ISNUMBER(VALUE(LEFT(RIGHT(Tides!E312,6),4))),VALUE(LEFT(RIGHT(Tides!E312,6),4)),"")</f>
        <v/>
      </c>
      <c r="N312" s="9" t="str">
        <f>IF(ISNUMBER(TIMEVALUE(LEFT(Tides!F312,5))),TIMEVALUE(LEFT(Tides!F312,5)),"")</f>
        <v/>
      </c>
      <c r="O312" s="9"/>
      <c r="P312" s="10" t="str">
        <f>IF(ISNUMBER(VALUE(LEFT(RIGHT(Tides!F312,6),4))),VALUE(LEFT(RIGHT(Tides!F312,6),4)),"")</f>
        <v/>
      </c>
      <c r="R312" s="36" t="str">
        <f t="shared" si="156"/>
        <v>Sat 8</v>
      </c>
      <c r="S312" s="22" t="str">
        <f t="shared" si="157"/>
        <v>No Restriction</v>
      </c>
      <c r="T312" s="22">
        <f t="shared" si="159"/>
        <v>0</v>
      </c>
      <c r="U312" s="22" t="str">
        <f t="shared" si="158"/>
        <v>No Restriction</v>
      </c>
      <c r="V312" s="22">
        <f t="shared" si="160"/>
        <v>0</v>
      </c>
      <c r="W312" s="22" t="str">
        <f>IF(ISTEXT(Tides!B312),Tides!B312,"")</f>
        <v>6:22 AM / 3.5 m</v>
      </c>
      <c r="X312" s="22" t="str">
        <f>IF(ISTEXT(Tides!C312),Tides!C312,"")</f>
        <v>12:17 PM / 1.8 m</v>
      </c>
      <c r="Y312" s="22" t="str">
        <f>IF(ISTEXT(Tides!D312),Tides!D312,"")</f>
        <v>6:43 PM / 3.4 m</v>
      </c>
      <c r="Z312" s="22" t="str">
        <f>IF(ISTEXT(Tides!E312),Tides!E312,"")</f>
        <v/>
      </c>
      <c r="AA312" s="22" t="str">
        <f>IF(ISTEXT(Tides!F312),Tides!F312,"")</f>
        <v/>
      </c>
      <c r="AB312" s="60" t="str">
        <f t="shared" si="161"/>
        <v/>
      </c>
      <c r="AC312" s="61" t="str">
        <f t="shared" si="162"/>
        <v/>
      </c>
      <c r="AD312" s="60" t="str">
        <f t="shared" si="163"/>
        <v/>
      </c>
      <c r="AE312" s="64" t="str">
        <f t="shared" si="164"/>
        <v/>
      </c>
      <c r="AF312" s="37">
        <f>Tides!H312</f>
        <v>0.31041666666666667</v>
      </c>
      <c r="AG312" s="37">
        <f>Tides!I312</f>
        <v>0.76527777777777783</v>
      </c>
    </row>
    <row r="313" spans="1:33" ht="19.95" customHeight="1" x14ac:dyDescent="0.25">
      <c r="A313" s="8" t="str">
        <f>Tides!A313</f>
        <v>Sun 9</v>
      </c>
      <c r="B313" s="9" t="str">
        <f>IF(ISNUMBER(TIMEVALUE(LEFT(Tides!B313,5))),TIMEVALUE(LEFT(Tides!B313,5)),"")</f>
        <v/>
      </c>
      <c r="C313" s="10" t="str">
        <f>IF(ISNUMBER(VALUE(LEFT(RIGHT(Tides!B313,6),4))),VALUE(LEFT(RIGHT(Tides!B313,6),4)),"")</f>
        <v/>
      </c>
      <c r="D313" s="9">
        <f>IF(ISNUMBER(TIMEVALUE(LEFT(Tides!C313,5))),TIMEVALUE(LEFT(Tides!C313,5)),"")</f>
        <v>0.53333333333333333</v>
      </c>
      <c r="E313" s="10">
        <f>COUNTIF(Tides!C313, "*PM*")</f>
        <v>0</v>
      </c>
      <c r="F313" s="59">
        <f t="shared" si="154"/>
        <v>0.53333333333333333</v>
      </c>
      <c r="G313" s="51">
        <f>IF(ISNUMBER(VALUE(LEFT(RIGHT(Tides!C313,6),4))),VALUE(LEFT(RIGHT(Tides!C313,6),4)),"")</f>
        <v>1.7</v>
      </c>
      <c r="H313" s="9">
        <f>IF(ISNUMBER(TIMEVALUE(LEFT(Tides!D313,5))),TIMEVALUE(LEFT(Tides!D313,5)),"")</f>
        <v>0.31111111111111112</v>
      </c>
      <c r="I313" s="10">
        <f>IF(ISNUMBER(VALUE(LEFT(RIGHT(Tides!D313,6),4))),VALUE(LEFT(RIGHT(Tides!D313,6),4)),"")</f>
        <v>3.4</v>
      </c>
      <c r="J313" s="9">
        <f>IF(ISNUMBER(TIMEVALUE(LEFT(Tides!E313,5))),TIMEVALUE(LEFT(Tides!E313,5)),"")</f>
        <v>5.486111111111111E-2</v>
      </c>
      <c r="K313" s="10">
        <f>COUNTIF(Tides!E313, "*PM*")</f>
        <v>1</v>
      </c>
      <c r="L313" s="59">
        <f>IF(K313&gt;0,J313+0.5, J313)</f>
        <v>0.55486111111111114</v>
      </c>
      <c r="M313" s="51">
        <f>IF(ISNUMBER(VALUE(LEFT(RIGHT(Tides!E313,6),4))),VALUE(LEFT(RIGHT(Tides!E313,6),4)),"")</f>
        <v>1.9</v>
      </c>
      <c r="N313" s="9">
        <f>IF(ISNUMBER(TIMEVALUE(LEFT(Tides!F313,5))),TIMEVALUE(LEFT(Tides!F313,5)),"")</f>
        <v>0.32777777777777778</v>
      </c>
      <c r="O313" s="9"/>
      <c r="P313" s="10">
        <f>IF(ISNUMBER(VALUE(LEFT(RIGHT(Tides!F313,6),4))),VALUE(LEFT(RIGHT(Tides!F313,6),4)),"")</f>
        <v>3.3</v>
      </c>
      <c r="R313" s="36" t="str">
        <f t="shared" si="156"/>
        <v>Sun 9</v>
      </c>
      <c r="S313" s="22" t="str">
        <f t="shared" si="157"/>
        <v>No Restriction</v>
      </c>
      <c r="T313" s="22">
        <f t="shared" si="159"/>
        <v>0</v>
      </c>
      <c r="U313" s="22" t="str">
        <f t="shared" si="158"/>
        <v>No Restriction</v>
      </c>
      <c r="V313" s="22">
        <f t="shared" si="160"/>
        <v>0</v>
      </c>
      <c r="W313" s="22" t="str">
        <f>IF(ISTEXT(Tides!B313),Tides!B313,"")</f>
        <v/>
      </c>
      <c r="X313" s="22" t="str">
        <f>IF(ISTEXT(Tides!C313),Tides!C313,"")</f>
        <v>12:48 AM / 1.7 m</v>
      </c>
      <c r="Y313" s="22" t="str">
        <f>IF(ISTEXT(Tides!D313),Tides!D313,"")</f>
        <v>7:28 AM / 3.4 m</v>
      </c>
      <c r="Z313" s="22" t="str">
        <f>IF(ISTEXT(Tides!E313),Tides!E313,"")</f>
        <v>1:19 PM / 1.9 m</v>
      </c>
      <c r="AA313" s="22" t="str">
        <f>IF(ISTEXT(Tides!F313),Tides!F313,"")</f>
        <v>7:52 PM / 3.3 m</v>
      </c>
      <c r="AB313" s="60" t="str">
        <f t="shared" si="161"/>
        <v/>
      </c>
      <c r="AC313" s="61" t="str">
        <f t="shared" si="162"/>
        <v/>
      </c>
      <c r="AD313" s="60" t="str">
        <f t="shared" si="163"/>
        <v/>
      </c>
      <c r="AE313" s="64" t="str">
        <f t="shared" si="164"/>
        <v/>
      </c>
      <c r="AF313" s="37">
        <f>Tides!H313</f>
        <v>0.31180555555555556</v>
      </c>
      <c r="AG313" s="37">
        <f>Tides!I313</f>
        <v>0.76388888888888884</v>
      </c>
    </row>
    <row r="314" spans="1:33" ht="19.95" customHeight="1" x14ac:dyDescent="0.25">
      <c r="A314" s="8" t="str">
        <f>Tides!A314</f>
        <v>Mon 10</v>
      </c>
      <c r="B314" s="9" t="str">
        <f>IF(ISNUMBER(TIMEVALUE(LEFT(Tides!B314,5))),TIMEVALUE(LEFT(Tides!B314,5)),"")</f>
        <v/>
      </c>
      <c r="C314" s="10" t="str">
        <f>IF(ISNUMBER(VALUE(LEFT(RIGHT(Tides!B314,6),4))),VALUE(LEFT(RIGHT(Tides!B314,6),4)),"")</f>
        <v/>
      </c>
      <c r="D314" s="9">
        <f>IF(ISNUMBER(TIMEVALUE(LEFT(Tides!C314,5))),TIMEVALUE(LEFT(Tides!C314,5)),"")</f>
        <v>8.5416666666666655E-2</v>
      </c>
      <c r="E314" s="10">
        <f>COUNTIF(Tides!C314, "*PM*")</f>
        <v>0</v>
      </c>
      <c r="F314" s="59">
        <f t="shared" si="154"/>
        <v>8.5416666666666655E-2</v>
      </c>
      <c r="G314" s="51">
        <f>IF(ISNUMBER(VALUE(LEFT(RIGHT(Tides!C314,6),4))),VALUE(LEFT(RIGHT(Tides!C314,6),4)),"")</f>
        <v>1.8</v>
      </c>
      <c r="H314" s="9">
        <f>IF(ISNUMBER(TIMEVALUE(LEFT(Tides!D314,5))),TIMEVALUE(LEFT(Tides!D314,5)),"")</f>
        <v>0.3659722222222222</v>
      </c>
      <c r="I314" s="10">
        <f>IF(ISNUMBER(VALUE(LEFT(RIGHT(Tides!D314,6),4))),VALUE(LEFT(RIGHT(Tides!D314,6),4)),"")</f>
        <v>3.3</v>
      </c>
      <c r="J314" s="9">
        <f>IF(ISNUMBER(TIMEVALUE(LEFT(Tides!E314,5))),TIMEVALUE(LEFT(Tides!E314,5)),"")</f>
        <v>0.11527777777777777</v>
      </c>
      <c r="K314" s="10">
        <f>COUNTIF(Tides!E314, "*PM*")</f>
        <v>1</v>
      </c>
      <c r="L314" s="59">
        <f t="shared" ref="L314:L335" si="165">IF(K314&gt;0,J314+0.5, J314)</f>
        <v>0.61527777777777781</v>
      </c>
      <c r="M314" s="51">
        <f>IF(ISNUMBER(VALUE(LEFT(RIGHT(Tides!E314,6),4))),VALUE(LEFT(RIGHT(Tides!E314,6),4)),"")</f>
        <v>2</v>
      </c>
      <c r="N314" s="9">
        <f>IF(ISNUMBER(TIMEVALUE(LEFT(Tides!F314,5))),TIMEVALUE(LEFT(Tides!F314,5)),"")</f>
        <v>0.38194444444444442</v>
      </c>
      <c r="O314" s="9"/>
      <c r="P314" s="10">
        <f>IF(ISNUMBER(VALUE(LEFT(RIGHT(Tides!F314,6),4))),VALUE(LEFT(RIGHT(Tides!F314,6),4)),"")</f>
        <v>3.4</v>
      </c>
      <c r="R314" s="36" t="str">
        <f t="shared" si="156"/>
        <v>Mon 10</v>
      </c>
      <c r="S314" s="22" t="str">
        <f t="shared" si="157"/>
        <v>No Restriction</v>
      </c>
      <c r="T314" s="22">
        <f t="shared" si="159"/>
        <v>0</v>
      </c>
      <c r="U314" s="22" t="str">
        <f t="shared" si="158"/>
        <v>No Restriction</v>
      </c>
      <c r="V314" s="22">
        <f t="shared" si="160"/>
        <v>0</v>
      </c>
      <c r="W314" s="22" t="str">
        <f>IF(ISTEXT(Tides!B314),Tides!B314,"")</f>
        <v/>
      </c>
      <c r="X314" s="22" t="str">
        <f>IF(ISTEXT(Tides!C314),Tides!C314,"")</f>
        <v>2:03 AM / 1.8 m</v>
      </c>
      <c r="Y314" s="22" t="str">
        <f>IF(ISTEXT(Tides!D314),Tides!D314,"")</f>
        <v>8:47 AM / 3.3 m</v>
      </c>
      <c r="Z314" s="22" t="str">
        <f>IF(ISTEXT(Tides!E314),Tides!E314,"")</f>
        <v>2:46 PM / 2.0 m</v>
      </c>
      <c r="AA314" s="22" t="str">
        <f>IF(ISTEXT(Tides!F314),Tides!F314,"")</f>
        <v>9:10 PM / 3.4 m</v>
      </c>
      <c r="AB314" s="60" t="str">
        <f t="shared" si="161"/>
        <v/>
      </c>
      <c r="AC314" s="61" t="str">
        <f t="shared" si="162"/>
        <v/>
      </c>
      <c r="AD314" s="60" t="str">
        <f t="shared" si="163"/>
        <v/>
      </c>
      <c r="AE314" s="64" t="str">
        <f t="shared" si="164"/>
        <v/>
      </c>
      <c r="AF314" s="37">
        <f>Tides!H314</f>
        <v>0.31319444444444444</v>
      </c>
      <c r="AG314" s="37">
        <f>Tides!I314</f>
        <v>0.76180555555555562</v>
      </c>
    </row>
    <row r="315" spans="1:33" ht="19.95" customHeight="1" x14ac:dyDescent="0.25">
      <c r="A315" s="8" t="str">
        <f>Tides!A315</f>
        <v>Tue 11</v>
      </c>
      <c r="B315" s="9" t="str">
        <f>IF(ISNUMBER(TIMEVALUE(LEFT(Tides!B315,5))),TIMEVALUE(LEFT(Tides!B315,5)),"")</f>
        <v/>
      </c>
      <c r="C315" s="10" t="str">
        <f>IF(ISNUMBER(VALUE(LEFT(RIGHT(Tides!B315,6),4))),VALUE(LEFT(RIGHT(Tides!B315,6),4)),"")</f>
        <v/>
      </c>
      <c r="D315" s="9">
        <f>IF(ISNUMBER(TIMEVALUE(LEFT(Tides!C315,5))),TIMEVALUE(LEFT(Tides!C315,5)),"")</f>
        <v>0.14791666666666667</v>
      </c>
      <c r="E315" s="10">
        <f>COUNTIF(Tides!C315, "*PM*")</f>
        <v>0</v>
      </c>
      <c r="F315" s="59">
        <f t="shared" si="154"/>
        <v>0.14791666666666667</v>
      </c>
      <c r="G315" s="51">
        <f>IF(ISNUMBER(VALUE(LEFT(RIGHT(Tides!C315,6),4))),VALUE(LEFT(RIGHT(Tides!C315,6),4)),"")</f>
        <v>1.7</v>
      </c>
      <c r="H315" s="9">
        <f>IF(ISNUMBER(TIMEVALUE(LEFT(Tides!D315,5))),TIMEVALUE(LEFT(Tides!D315,5)),"")</f>
        <v>0.41944444444444445</v>
      </c>
      <c r="I315" s="10">
        <f>IF(ISNUMBER(VALUE(LEFT(RIGHT(Tides!D315,6),4))),VALUE(LEFT(RIGHT(Tides!D315,6),4)),"")</f>
        <v>3.4</v>
      </c>
      <c r="J315" s="9">
        <f>IF(ISNUMBER(TIMEVALUE(LEFT(Tides!E315,5))),TIMEVALUE(LEFT(Tides!E315,5)),"")</f>
        <v>0.17500000000000002</v>
      </c>
      <c r="K315" s="10">
        <f>COUNTIF(Tides!E315, "*PM*")</f>
        <v>1</v>
      </c>
      <c r="L315" s="59">
        <f t="shared" si="165"/>
        <v>0.67500000000000004</v>
      </c>
      <c r="M315" s="51">
        <f>IF(ISNUMBER(VALUE(LEFT(RIGHT(Tides!E315,6),4))),VALUE(LEFT(RIGHT(Tides!E315,6),4)),"")</f>
        <v>1.9</v>
      </c>
      <c r="N315" s="9">
        <f>IF(ISNUMBER(TIMEVALUE(LEFT(Tides!F315,5))),TIMEVALUE(LEFT(Tides!F315,5)),"")</f>
        <v>0.43124999999999997</v>
      </c>
      <c r="O315" s="9"/>
      <c r="P315" s="10">
        <f>IF(ISNUMBER(VALUE(LEFT(RIGHT(Tides!F315,6),4))),VALUE(LEFT(RIGHT(Tides!F315,6),4)),"")</f>
        <v>3.5</v>
      </c>
      <c r="R315" s="36" t="str">
        <f t="shared" si="156"/>
        <v>Tue 11</v>
      </c>
      <c r="S315" s="22" t="str">
        <f t="shared" si="157"/>
        <v>No Restriction</v>
      </c>
      <c r="T315" s="22">
        <f t="shared" si="159"/>
        <v>0</v>
      </c>
      <c r="U315" s="22" t="str">
        <f t="shared" si="158"/>
        <v>No Restriction</v>
      </c>
      <c r="V315" s="22">
        <f t="shared" si="160"/>
        <v>0</v>
      </c>
      <c r="W315" s="22" t="str">
        <f>IF(ISTEXT(Tides!B315),Tides!B315,"")</f>
        <v/>
      </c>
      <c r="X315" s="22" t="str">
        <f>IF(ISTEXT(Tides!C315),Tides!C315,"")</f>
        <v>3:33 AM / 1.7 m</v>
      </c>
      <c r="Y315" s="22" t="str">
        <f>IF(ISTEXT(Tides!D315),Tides!D315,"")</f>
        <v>10:04 AM / 3.4 m</v>
      </c>
      <c r="Z315" s="22" t="str">
        <f>IF(ISTEXT(Tides!E315),Tides!E315,"")</f>
        <v>4:12 PM / 1.9 m</v>
      </c>
      <c r="AA315" s="22" t="str">
        <f>IF(ISTEXT(Tides!F315),Tides!F315,"")</f>
        <v>10:21 PM / 3.5 m</v>
      </c>
      <c r="AB315" s="60" t="str">
        <f t="shared" ref="AB315:AB335" si="166">IF($S315="No Restriction","",MAX($F315-VALUE(LEFT($S315,3))/24,0))</f>
        <v/>
      </c>
      <c r="AC315" s="61" t="str">
        <f t="shared" si="162"/>
        <v/>
      </c>
      <c r="AD315" s="60" t="str">
        <f t="shared" si="163"/>
        <v/>
      </c>
      <c r="AE315" s="64" t="str">
        <f t="shared" si="164"/>
        <v/>
      </c>
      <c r="AF315" s="37">
        <f>Tides!H315</f>
        <v>0.31458333333333333</v>
      </c>
      <c r="AG315" s="37">
        <f>Tides!I315</f>
        <v>0.7597222222222223</v>
      </c>
    </row>
    <row r="316" spans="1:33" ht="19.95" customHeight="1" x14ac:dyDescent="0.25">
      <c r="A316" s="8" t="str">
        <f>Tides!A316</f>
        <v>Wed 12</v>
      </c>
      <c r="B316" s="9" t="str">
        <f>IF(ISNUMBER(TIMEVALUE(LEFT(Tides!B316,5))),TIMEVALUE(LEFT(Tides!B316,5)),"")</f>
        <v/>
      </c>
      <c r="C316" s="10" t="str">
        <f>IF(ISNUMBER(VALUE(LEFT(RIGHT(Tides!B316,6),4))),VALUE(LEFT(RIGHT(Tides!B316,6),4)),"")</f>
        <v/>
      </c>
      <c r="D316" s="9">
        <f>IF(ISNUMBER(TIMEVALUE(LEFT(Tides!C316,5))),TIMEVALUE(LEFT(Tides!C316,5)),"")</f>
        <v>0.1986111111111111</v>
      </c>
      <c r="E316" s="10">
        <f>COUNTIF(Tides!C316, "*PM*")</f>
        <v>0</v>
      </c>
      <c r="F316" s="59">
        <f t="shared" si="154"/>
        <v>0.1986111111111111</v>
      </c>
      <c r="G316" s="51">
        <f>IF(ISNUMBER(VALUE(LEFT(RIGHT(Tides!C316,6),4))),VALUE(LEFT(RIGHT(Tides!C316,6),4)),"")</f>
        <v>1.5</v>
      </c>
      <c r="H316" s="9">
        <f>IF(ISNUMBER(TIMEVALUE(LEFT(Tides!D316,5))),TIMEVALUE(LEFT(Tides!D316,5)),"")</f>
        <v>0.46388888888888885</v>
      </c>
      <c r="I316" s="10">
        <f>IF(ISNUMBER(VALUE(LEFT(RIGHT(Tides!D316,6),4))),VALUE(LEFT(RIGHT(Tides!D316,6),4)),"")</f>
        <v>3.7</v>
      </c>
      <c r="J316" s="9">
        <f>IF(ISNUMBER(TIMEVALUE(LEFT(Tides!E316,5))),TIMEVALUE(LEFT(Tides!E316,5)),"")</f>
        <v>0.21875</v>
      </c>
      <c r="K316" s="10">
        <f>COUNTIF(Tides!E316, "*PM*")</f>
        <v>1</v>
      </c>
      <c r="L316" s="59">
        <f t="shared" si="165"/>
        <v>0.71875</v>
      </c>
      <c r="M316" s="51">
        <f>IF(ISNUMBER(VALUE(LEFT(RIGHT(Tides!E316,6),4))),VALUE(LEFT(RIGHT(Tides!E316,6),4)),"")</f>
        <v>1.6</v>
      </c>
      <c r="N316" s="9">
        <f>IF(ISNUMBER(TIMEVALUE(LEFT(Tides!F316,5))),TIMEVALUE(LEFT(Tides!F316,5)),"")</f>
        <v>0.47222222222222227</v>
      </c>
      <c r="O316" s="9"/>
      <c r="P316" s="10">
        <f>IF(ISNUMBER(VALUE(LEFT(RIGHT(Tides!F316,6),4))),VALUE(LEFT(RIGHT(Tides!F316,6),4)),"")</f>
        <v>3.8</v>
      </c>
      <c r="R316" s="36" t="str">
        <f t="shared" si="156"/>
        <v>Wed 12</v>
      </c>
      <c r="S316" s="22" t="str">
        <f t="shared" si="157"/>
        <v>No Restriction</v>
      </c>
      <c r="T316" s="22">
        <f t="shared" si="159"/>
        <v>0</v>
      </c>
      <c r="U316" s="22" t="str">
        <f t="shared" si="158"/>
        <v>No Restriction</v>
      </c>
      <c r="V316" s="22">
        <f t="shared" si="160"/>
        <v>0</v>
      </c>
      <c r="W316" s="22" t="str">
        <f>IF(ISTEXT(Tides!B316),Tides!B316,"")</f>
        <v/>
      </c>
      <c r="X316" s="22" t="str">
        <f>IF(ISTEXT(Tides!C316),Tides!C316,"")</f>
        <v>4:46 AM / 1.5 m</v>
      </c>
      <c r="Y316" s="22" t="str">
        <f>IF(ISTEXT(Tides!D316),Tides!D316,"")</f>
        <v>11:08 AM / 3.7 m</v>
      </c>
      <c r="Z316" s="22" t="str">
        <f>IF(ISTEXT(Tides!E316),Tides!E316,"")</f>
        <v>5:15 PM / 1.6 m</v>
      </c>
      <c r="AA316" s="22" t="str">
        <f>IF(ISTEXT(Tides!F316),Tides!F316,"")</f>
        <v>11:20 PM / 3.8 m</v>
      </c>
      <c r="AB316" s="60" t="str">
        <f t="shared" si="166"/>
        <v/>
      </c>
      <c r="AC316" s="61" t="str">
        <f t="shared" si="162"/>
        <v/>
      </c>
      <c r="AD316" s="60" t="str">
        <f t="shared" si="163"/>
        <v/>
      </c>
      <c r="AE316" s="64" t="str">
        <f t="shared" si="164"/>
        <v/>
      </c>
      <c r="AF316" s="37">
        <f>Tides!H316</f>
        <v>0.31666666666666665</v>
      </c>
      <c r="AG316" s="37">
        <f>Tides!I316</f>
        <v>0.7583333333333333</v>
      </c>
    </row>
    <row r="317" spans="1:33" ht="19.95" customHeight="1" x14ac:dyDescent="0.25">
      <c r="A317" s="8" t="str">
        <f>Tides!A317</f>
        <v>Thu 13</v>
      </c>
      <c r="B317" s="9" t="str">
        <f>IF(ISNUMBER(TIMEVALUE(LEFT(Tides!B317,5))),TIMEVALUE(LEFT(Tides!B317,5)),"")</f>
        <v/>
      </c>
      <c r="C317" s="10" t="str">
        <f>IF(ISNUMBER(VALUE(LEFT(RIGHT(Tides!B317,6),4))),VALUE(LEFT(RIGHT(Tides!B317,6),4)),"")</f>
        <v/>
      </c>
      <c r="D317" s="9">
        <f>IF(ISNUMBER(TIMEVALUE(LEFT(Tides!C317,5))),TIMEVALUE(LEFT(Tides!C317,5)),"")</f>
        <v>0.23680555555555557</v>
      </c>
      <c r="E317" s="10">
        <f>COUNTIF(Tides!C317, "*PM*")</f>
        <v>0</v>
      </c>
      <c r="F317" s="59">
        <f t="shared" si="154"/>
        <v>0.23680555555555557</v>
      </c>
      <c r="G317" s="51">
        <f>IF(ISNUMBER(VALUE(LEFT(RIGHT(Tides!C317,6),4))),VALUE(LEFT(RIGHT(Tides!C317,6),4)),"")</f>
        <v>1.2</v>
      </c>
      <c r="H317" s="9">
        <f>IF(ISNUMBER(TIMEVALUE(LEFT(Tides!D317,5))),TIMEVALUE(LEFT(Tides!D317,5)),"")</f>
        <v>0.4993055555555555</v>
      </c>
      <c r="I317" s="10">
        <f>IF(ISNUMBER(VALUE(LEFT(RIGHT(Tides!D317,6),4))),VALUE(LEFT(RIGHT(Tides!D317,6),4)),"")</f>
        <v>4</v>
      </c>
      <c r="J317" s="9">
        <f>IF(ISNUMBER(TIMEVALUE(LEFT(Tides!E317,5))),TIMEVALUE(LEFT(Tides!E317,5)),"")</f>
        <v>0.25277777777777777</v>
      </c>
      <c r="K317" s="10">
        <f>COUNTIF(Tides!E317, "*PM*")</f>
        <v>1</v>
      </c>
      <c r="L317" s="59">
        <f t="shared" si="165"/>
        <v>0.75277777777777777</v>
      </c>
      <c r="M317" s="51">
        <f>IF(ISNUMBER(VALUE(LEFT(RIGHT(Tides!E317,6),4))),VALUE(LEFT(RIGHT(Tides!E317,6),4)),"")</f>
        <v>1.3</v>
      </c>
      <c r="N317" s="9" t="str">
        <f>IF(ISNUMBER(TIMEVALUE(LEFT(Tides!F317,5))),TIMEVALUE(LEFT(Tides!F317,5)),"")</f>
        <v/>
      </c>
      <c r="O317" s="9"/>
      <c r="P317" s="10" t="str">
        <f>IF(ISNUMBER(VALUE(LEFT(RIGHT(Tides!F317,6),4))),VALUE(LEFT(RIGHT(Tides!F317,6),4)),"")</f>
        <v/>
      </c>
      <c r="R317" s="36" t="str">
        <f t="shared" si="156"/>
        <v>Thu 13</v>
      </c>
      <c r="S317" s="22" t="str">
        <f t="shared" si="157"/>
        <v>1.5 hour</v>
      </c>
      <c r="T317" s="22">
        <f t="shared" si="159"/>
        <v>6.25E-2</v>
      </c>
      <c r="U317" s="22" t="str">
        <f t="shared" si="158"/>
        <v>1.0 hour</v>
      </c>
      <c r="V317" s="22">
        <f t="shared" si="160"/>
        <v>4.1666666666666699E-2</v>
      </c>
      <c r="W317" s="22" t="str">
        <f>IF(ISTEXT(Tides!B317),Tides!B317,"")</f>
        <v/>
      </c>
      <c r="X317" s="22" t="str">
        <f>IF(ISTEXT(Tides!C317),Tides!C317,"")</f>
        <v>5:41 AM / 1.2 m</v>
      </c>
      <c r="Y317" s="22" t="str">
        <f>IF(ISTEXT(Tides!D317),Tides!D317,"")</f>
        <v>11:59 AM / 4.0 m</v>
      </c>
      <c r="Z317" s="22" t="str">
        <f>IF(ISTEXT(Tides!E317),Tides!E317,"")</f>
        <v>6:04 PM / 1.3 m</v>
      </c>
      <c r="AA317" s="22" t="str">
        <f>IF(ISTEXT(Tides!F317),Tides!F317,"")</f>
        <v/>
      </c>
      <c r="AB317" s="60">
        <f t="shared" si="166"/>
        <v>0.17430555555555557</v>
      </c>
      <c r="AC317" s="61">
        <f t="shared" si="162"/>
        <v>0.2993055555555556</v>
      </c>
      <c r="AD317" s="60">
        <f t="shared" si="163"/>
        <v>0.71111111111111103</v>
      </c>
      <c r="AE317" s="64">
        <f t="shared" si="164"/>
        <v>0.79444444444444451</v>
      </c>
      <c r="AF317" s="37">
        <f>Tides!H317</f>
        <v>0.31805555555555554</v>
      </c>
      <c r="AG317" s="37">
        <f>Tides!I317</f>
        <v>0.75624999999999998</v>
      </c>
    </row>
    <row r="318" spans="1:33" ht="19.95" customHeight="1" x14ac:dyDescent="0.25">
      <c r="A318" s="8" t="str">
        <f>Tides!A318</f>
        <v>Fri 14</v>
      </c>
      <c r="B318" s="9">
        <f>IF(ISNUMBER(TIMEVALUE(LEFT(Tides!B318,5))),TIMEVALUE(LEFT(Tides!B318,5)),"")</f>
        <v>0.50694444444444442</v>
      </c>
      <c r="C318" s="10">
        <f>IF(ISNUMBER(VALUE(LEFT(RIGHT(Tides!B318,6),4))),VALUE(LEFT(RIGHT(Tides!B318,6),4)),"")</f>
        <v>4.0999999999999996</v>
      </c>
      <c r="D318" s="9">
        <f>IF(ISNUMBER(TIMEVALUE(LEFT(Tides!C318,5))),TIMEVALUE(LEFT(Tides!C318,5)),"")</f>
        <v>0.26874999999999999</v>
      </c>
      <c r="E318" s="10">
        <f>COUNTIF(Tides!C318, "*PM*")</f>
        <v>0</v>
      </c>
      <c r="F318" s="59">
        <f t="shared" si="154"/>
        <v>0.26874999999999999</v>
      </c>
      <c r="G318" s="51">
        <f>IF(ISNUMBER(VALUE(LEFT(RIGHT(Tides!C318,6),4))),VALUE(LEFT(RIGHT(Tides!C318,6),4)),"")</f>
        <v>0.8</v>
      </c>
      <c r="H318" s="9">
        <f>IF(ISNUMBER(TIMEVALUE(LEFT(Tides!D318,5))),TIMEVALUE(LEFT(Tides!D318,5)),"")</f>
        <v>0.53125</v>
      </c>
      <c r="I318" s="10">
        <f>IF(ISNUMBER(VALUE(LEFT(RIGHT(Tides!D318,6),4))),VALUE(LEFT(RIGHT(Tides!D318,6),4)),"")</f>
        <v>4.2</v>
      </c>
      <c r="J318" s="9">
        <f>IF(ISNUMBER(TIMEVALUE(LEFT(Tides!E318,5))),TIMEVALUE(LEFT(Tides!E318,5)),"")</f>
        <v>0.28263888888888888</v>
      </c>
      <c r="K318" s="10">
        <f>COUNTIF(Tides!E318, "*PM*")</f>
        <v>1</v>
      </c>
      <c r="L318" s="59">
        <f t="shared" si="165"/>
        <v>0.78263888888888888</v>
      </c>
      <c r="M318" s="51">
        <f>IF(ISNUMBER(VALUE(LEFT(RIGHT(Tides!E318,6),4))),VALUE(LEFT(RIGHT(Tides!E318,6),4)),"")</f>
        <v>1</v>
      </c>
      <c r="N318" s="9" t="str">
        <f>IF(ISNUMBER(TIMEVALUE(LEFT(Tides!F318,5))),TIMEVALUE(LEFT(Tides!F318,5)),"")</f>
        <v/>
      </c>
      <c r="O318" s="9"/>
      <c r="P318" s="10" t="str">
        <f>IF(ISNUMBER(VALUE(LEFT(RIGHT(Tides!F318,6),4))),VALUE(LEFT(RIGHT(Tides!F318,6),4)),"")</f>
        <v/>
      </c>
      <c r="R318" s="36" t="str">
        <f t="shared" si="156"/>
        <v>Fri 14</v>
      </c>
      <c r="S318" s="22" t="str">
        <f t="shared" si="157"/>
        <v>1.5 hour</v>
      </c>
      <c r="T318" s="22">
        <f t="shared" si="159"/>
        <v>6.25E-2</v>
      </c>
      <c r="U318" s="22" t="str">
        <f t="shared" si="158"/>
        <v>1.5 hour</v>
      </c>
      <c r="V318" s="22">
        <f t="shared" si="160"/>
        <v>6.25E-2</v>
      </c>
      <c r="W318" s="22" t="str">
        <f>IF(ISTEXT(Tides!B318),Tides!B318,"")</f>
        <v>12:10 AM / 4.1 m</v>
      </c>
      <c r="X318" s="22" t="str">
        <f>IF(ISTEXT(Tides!C318),Tides!C318,"")</f>
        <v>6:27 AM / 0.8 m</v>
      </c>
      <c r="Y318" s="22" t="str">
        <f>IF(ISTEXT(Tides!D318),Tides!D318,"")</f>
        <v>12:45 PM / 4.2 m</v>
      </c>
      <c r="Z318" s="22" t="str">
        <f>IF(ISTEXT(Tides!E318),Tides!E318,"")</f>
        <v>6:47 PM / 1.0 m</v>
      </c>
      <c r="AA318" s="22" t="str">
        <f>IF(ISTEXT(Tides!F318),Tides!F318,"")</f>
        <v/>
      </c>
      <c r="AB318" s="60">
        <f t="shared" si="166"/>
        <v>0.20624999999999999</v>
      </c>
      <c r="AC318" s="61">
        <f t="shared" si="162"/>
        <v>0.33124999999999999</v>
      </c>
      <c r="AD318" s="60">
        <f t="shared" si="163"/>
        <v>0.72013888888888888</v>
      </c>
      <c r="AE318" s="64">
        <f t="shared" si="164"/>
        <v>0.84513888888888888</v>
      </c>
      <c r="AF318" s="37">
        <f>Tides!H318</f>
        <v>0.31944444444444448</v>
      </c>
      <c r="AG318" s="37">
        <f>Tides!I318</f>
        <v>0.75486111111111109</v>
      </c>
    </row>
    <row r="319" spans="1:33" ht="19.95" customHeight="1" x14ac:dyDescent="0.25">
      <c r="A319" s="8" t="str">
        <f>Tides!A319</f>
        <v>Sat 15</v>
      </c>
      <c r="B319" s="9">
        <f>IF(ISNUMBER(TIMEVALUE(LEFT(Tides!B319,5))),TIMEVALUE(LEFT(Tides!B319,5)),"")</f>
        <v>0.53888888888888886</v>
      </c>
      <c r="C319" s="10">
        <f>IF(ISNUMBER(VALUE(LEFT(RIGHT(Tides!B319,6),4))),VALUE(LEFT(RIGHT(Tides!B319,6),4)),"")</f>
        <v>4.4000000000000004</v>
      </c>
      <c r="D319" s="9">
        <f>IF(ISNUMBER(TIMEVALUE(LEFT(Tides!C319,5))),TIMEVALUE(LEFT(Tides!C319,5)),"")</f>
        <v>0.2986111111111111</v>
      </c>
      <c r="E319" s="10">
        <f>COUNTIF(Tides!C319, "*PM*")</f>
        <v>0</v>
      </c>
      <c r="F319" s="59">
        <f t="shared" si="154"/>
        <v>0.2986111111111111</v>
      </c>
      <c r="G319" s="51">
        <f>IF(ISNUMBER(VALUE(LEFT(RIGHT(Tides!C319,6),4))),VALUE(LEFT(RIGHT(Tides!C319,6),4)),"")</f>
        <v>0.6</v>
      </c>
      <c r="H319" s="9">
        <f>IF(ISNUMBER(TIMEVALUE(LEFT(Tides!D319,5))),TIMEVALUE(LEFT(Tides!D319,5)),"")</f>
        <v>6.1111111111111116E-2</v>
      </c>
      <c r="I319" s="10">
        <f>IF(ISNUMBER(VALUE(LEFT(RIGHT(Tides!D319,6),4))),VALUE(LEFT(RIGHT(Tides!D319,6),4)),"")</f>
        <v>4.5</v>
      </c>
      <c r="J319" s="9">
        <f>IF(ISNUMBER(TIMEVALUE(LEFT(Tides!E319,5))),TIMEVALUE(LEFT(Tides!E319,5)),"")</f>
        <v>0.31180555555555556</v>
      </c>
      <c r="K319" s="10">
        <f>COUNTIF(Tides!E319, "*PM*")</f>
        <v>1</v>
      </c>
      <c r="L319" s="59">
        <f t="shared" si="165"/>
        <v>0.81180555555555556</v>
      </c>
      <c r="M319" s="51">
        <f>IF(ISNUMBER(VALUE(LEFT(RIGHT(Tides!E319,6),4))),VALUE(LEFT(RIGHT(Tides!E319,6),4)),"")</f>
        <v>0.7</v>
      </c>
      <c r="N319" s="9" t="str">
        <f>IF(ISNUMBER(TIMEVALUE(LEFT(Tides!F319,5))),TIMEVALUE(LEFT(Tides!F319,5)),"")</f>
        <v/>
      </c>
      <c r="O319" s="9"/>
      <c r="P319" s="10" t="str">
        <f>IF(ISNUMBER(VALUE(LEFT(RIGHT(Tides!F319,6),4))),VALUE(LEFT(RIGHT(Tides!F319,6),4)),"")</f>
        <v/>
      </c>
      <c r="R319" s="36" t="str">
        <f t="shared" si="156"/>
        <v>Sat 15</v>
      </c>
      <c r="S319" s="22" t="str">
        <f t="shared" si="157"/>
        <v>1.5 hour</v>
      </c>
      <c r="T319" s="22">
        <f t="shared" si="159"/>
        <v>6.25E-2</v>
      </c>
      <c r="U319" s="22" t="str">
        <f t="shared" si="158"/>
        <v>1.5 hour</v>
      </c>
      <c r="V319" s="22">
        <f t="shared" si="160"/>
        <v>6.25E-2</v>
      </c>
      <c r="W319" s="22" t="str">
        <f>IF(ISTEXT(Tides!B319),Tides!B319,"")</f>
        <v>12:56 AM / 4.4 m</v>
      </c>
      <c r="X319" s="22" t="str">
        <f>IF(ISTEXT(Tides!C319),Tides!C319,"")</f>
        <v>7:10 AM / 0.6 m</v>
      </c>
      <c r="Y319" s="22" t="str">
        <f>IF(ISTEXT(Tides!D319),Tides!D319,"")</f>
        <v>1:28 PM / 4.5 m</v>
      </c>
      <c r="Z319" s="22" t="str">
        <f>IF(ISTEXT(Tides!E319),Tides!E319,"")</f>
        <v>7:29 PM / 0.7 m</v>
      </c>
      <c r="AA319" s="22" t="str">
        <f>IF(ISTEXT(Tides!F319),Tides!F319,"")</f>
        <v/>
      </c>
      <c r="AB319" s="60">
        <f t="shared" si="166"/>
        <v>0.2361111111111111</v>
      </c>
      <c r="AC319" s="61">
        <f t="shared" si="162"/>
        <v>0.3611111111111111</v>
      </c>
      <c r="AD319" s="60">
        <f t="shared" si="163"/>
        <v>0.74930555555555556</v>
      </c>
      <c r="AE319" s="64">
        <f t="shared" si="164"/>
        <v>0.87430555555555556</v>
      </c>
      <c r="AF319" s="37">
        <f>Tides!H319</f>
        <v>0.32083333333333336</v>
      </c>
      <c r="AG319" s="37">
        <f>Tides!I319</f>
        <v>0.75277777777777777</v>
      </c>
    </row>
    <row r="320" spans="1:33" ht="19.95" customHeight="1" x14ac:dyDescent="0.25">
      <c r="A320" s="8" t="str">
        <f>Tides!A320</f>
        <v>Sun 16</v>
      </c>
      <c r="B320" s="9">
        <f>IF(ISNUMBER(TIMEVALUE(LEFT(Tides!B320,5))),TIMEVALUE(LEFT(Tides!B320,5)),"")</f>
        <v>7.013888888888889E-2</v>
      </c>
      <c r="C320" s="10">
        <f>IF(ISNUMBER(VALUE(LEFT(RIGHT(Tides!B320,6),4))),VALUE(LEFT(RIGHT(Tides!B320,6),4)),"")</f>
        <v>4.7</v>
      </c>
      <c r="D320" s="9">
        <f>IF(ISNUMBER(TIMEVALUE(LEFT(Tides!C320,5))),TIMEVALUE(LEFT(Tides!C320,5)),"")</f>
        <v>0.32777777777777778</v>
      </c>
      <c r="E320" s="10">
        <f>COUNTIF(Tides!C320, "*PM*")</f>
        <v>0</v>
      </c>
      <c r="F320" s="59">
        <f t="shared" si="154"/>
        <v>0.32777777777777778</v>
      </c>
      <c r="G320" s="51">
        <f>IF(ISNUMBER(VALUE(LEFT(RIGHT(Tides!C320,6),4))),VALUE(LEFT(RIGHT(Tides!C320,6),4)),"")</f>
        <v>0.4</v>
      </c>
      <c r="H320" s="9">
        <f>IF(ISNUMBER(TIMEVALUE(LEFT(Tides!D320,5))),TIMEVALUE(LEFT(Tides!D320,5)),"")</f>
        <v>9.0277777777777776E-2</v>
      </c>
      <c r="I320" s="10">
        <f>IF(ISNUMBER(VALUE(LEFT(RIGHT(Tides!D320,6),4))),VALUE(LEFT(RIGHT(Tides!D320,6),4)),"")</f>
        <v>4.5999999999999996</v>
      </c>
      <c r="J320" s="9">
        <f>IF(ISNUMBER(TIMEVALUE(LEFT(Tides!E320,5))),TIMEVALUE(LEFT(Tides!E320,5)),"")</f>
        <v>0.34097222222222223</v>
      </c>
      <c r="K320" s="10">
        <f>COUNTIF(Tides!E320, "*PM*")</f>
        <v>1</v>
      </c>
      <c r="L320" s="59">
        <f t="shared" si="165"/>
        <v>0.84097222222222223</v>
      </c>
      <c r="M320" s="51">
        <f>IF(ISNUMBER(VALUE(LEFT(RIGHT(Tides!E320,6),4))),VALUE(LEFT(RIGHT(Tides!E320,6),4)),"")</f>
        <v>0.5</v>
      </c>
      <c r="N320" s="9" t="str">
        <f>IF(ISNUMBER(TIMEVALUE(LEFT(Tides!F320,5))),TIMEVALUE(LEFT(Tides!F320,5)),"")</f>
        <v/>
      </c>
      <c r="O320" s="9"/>
      <c r="P320" s="10" t="str">
        <f>IF(ISNUMBER(VALUE(LEFT(RIGHT(Tides!F320,6),4))),VALUE(LEFT(RIGHT(Tides!F320,6),4)),"")</f>
        <v/>
      </c>
      <c r="R320" s="36" t="str">
        <f t="shared" si="156"/>
        <v>Sun 16</v>
      </c>
      <c r="S320" s="22" t="str">
        <f t="shared" si="157"/>
        <v>2.0 hours</v>
      </c>
      <c r="T320" s="22">
        <f t="shared" si="159"/>
        <v>8.3333333333333301E-2</v>
      </c>
      <c r="U320" s="22" t="str">
        <f t="shared" si="158"/>
        <v>2.0 hours</v>
      </c>
      <c r="V320" s="22">
        <f t="shared" si="160"/>
        <v>8.3333333333333301E-2</v>
      </c>
      <c r="W320" s="22" t="str">
        <f>IF(ISTEXT(Tides!B320),Tides!B320,"")</f>
        <v>1:41 AM / 4.7 m</v>
      </c>
      <c r="X320" s="22" t="str">
        <f>IF(ISTEXT(Tides!C320),Tides!C320,"")</f>
        <v>7:52 AM / 0.4 m</v>
      </c>
      <c r="Y320" s="22" t="str">
        <f>IF(ISTEXT(Tides!D320),Tides!D320,"")</f>
        <v>2:10 PM / 4.6 m</v>
      </c>
      <c r="Z320" s="22" t="str">
        <f>IF(ISTEXT(Tides!E320),Tides!E320,"")</f>
        <v>8:11 PM / 0.5 m</v>
      </c>
      <c r="AA320" s="22" t="str">
        <f>IF(ISTEXT(Tides!F320),Tides!F320,"")</f>
        <v/>
      </c>
      <c r="AB320" s="60">
        <f t="shared" ref="AB320:AB321" si="167">IF(T320&gt;0,F320-T320,"")</f>
        <v>0.24444444444444446</v>
      </c>
      <c r="AC320" s="61">
        <f t="shared" si="162"/>
        <v>0.41111111111111109</v>
      </c>
      <c r="AD320" s="60">
        <f t="shared" si="163"/>
        <v>0.75763888888888897</v>
      </c>
      <c r="AE320" s="64">
        <f t="shared" si="164"/>
        <v>0.92430555555555549</v>
      </c>
      <c r="AF320" s="37">
        <f>Tides!H320</f>
        <v>0.32222222222222224</v>
      </c>
      <c r="AG320" s="37">
        <f>Tides!I320</f>
        <v>0.75069444444444444</v>
      </c>
    </row>
    <row r="321" spans="1:33" ht="19.95" customHeight="1" x14ac:dyDescent="0.25">
      <c r="A321" s="8" t="str">
        <f>Tides!A321</f>
        <v>Mon 17</v>
      </c>
      <c r="B321" s="9">
        <f>IF(ISNUMBER(TIMEVALUE(LEFT(Tides!B321,5))),TIMEVALUE(LEFT(Tides!B321,5)),"")</f>
        <v>9.9999999999999992E-2</v>
      </c>
      <c r="C321" s="10">
        <f>IF(ISNUMBER(VALUE(LEFT(RIGHT(Tides!B321,6),4))),VALUE(LEFT(RIGHT(Tides!B321,6),4)),"")</f>
        <v>4.8</v>
      </c>
      <c r="D321" s="9">
        <f>IF(ISNUMBER(TIMEVALUE(LEFT(Tides!C321,5))),TIMEVALUE(LEFT(Tides!C321,5)),"")</f>
        <v>0.35694444444444445</v>
      </c>
      <c r="E321" s="10">
        <f>COUNTIF(Tides!C321, "*PM*")</f>
        <v>0</v>
      </c>
      <c r="F321" s="59">
        <f t="shared" si="154"/>
        <v>0.35694444444444445</v>
      </c>
      <c r="G321" s="51">
        <f>IF(ISNUMBER(VALUE(LEFT(RIGHT(Tides!C321,6),4))),VALUE(LEFT(RIGHT(Tides!C321,6),4)),"")</f>
        <v>0.3</v>
      </c>
      <c r="H321" s="9">
        <f>IF(ISNUMBER(TIMEVALUE(LEFT(Tides!D321,5))),TIMEVALUE(LEFT(Tides!D321,5)),"")</f>
        <v>0.11944444444444445</v>
      </c>
      <c r="I321" s="10">
        <f>IF(ISNUMBER(VALUE(LEFT(RIGHT(Tides!D321,6),4))),VALUE(LEFT(RIGHT(Tides!D321,6),4)),"")</f>
        <v>4.7</v>
      </c>
      <c r="J321" s="9">
        <f>IF(ISNUMBER(TIMEVALUE(LEFT(Tides!E321,5))),TIMEVALUE(LEFT(Tides!E321,5)),"")</f>
        <v>0.36944444444444446</v>
      </c>
      <c r="K321" s="10">
        <f>COUNTIF(Tides!E321, "*PM*")</f>
        <v>1</v>
      </c>
      <c r="L321" s="59">
        <f t="shared" si="165"/>
        <v>0.86944444444444446</v>
      </c>
      <c r="M321" s="51">
        <f>IF(ISNUMBER(VALUE(LEFT(RIGHT(Tides!E321,6),4))),VALUE(LEFT(RIGHT(Tides!E321,6),4)),"")</f>
        <v>0.5</v>
      </c>
      <c r="N321" s="9" t="str">
        <f>IF(ISNUMBER(TIMEVALUE(LEFT(Tides!F321,5))),TIMEVALUE(LEFT(Tides!F321,5)),"")</f>
        <v/>
      </c>
      <c r="O321" s="9"/>
      <c r="P321" s="10" t="str">
        <f>IF(ISNUMBER(VALUE(LEFT(RIGHT(Tides!F321,6),4))),VALUE(LEFT(RIGHT(Tides!F321,6),4)),"")</f>
        <v/>
      </c>
      <c r="R321" s="36" t="str">
        <f t="shared" si="156"/>
        <v>Mon 17</v>
      </c>
      <c r="S321" s="22" t="str">
        <f t="shared" si="157"/>
        <v>2.0 hours</v>
      </c>
      <c r="T321" s="22">
        <f t="shared" si="159"/>
        <v>8.3333333333333301E-2</v>
      </c>
      <c r="U321" s="22" t="str">
        <f t="shared" si="158"/>
        <v>2.0 hours</v>
      </c>
      <c r="V321" s="22">
        <f t="shared" si="160"/>
        <v>8.3333333333333301E-2</v>
      </c>
      <c r="W321" s="22" t="str">
        <f>IF(ISTEXT(Tides!B321),Tides!B321,"")</f>
        <v>2:24 AM / 4.8 m</v>
      </c>
      <c r="X321" s="22" t="str">
        <f>IF(ISTEXT(Tides!C321),Tides!C321,"")</f>
        <v>8:34 AM / 0.3 m</v>
      </c>
      <c r="Y321" s="22" t="str">
        <f>IF(ISTEXT(Tides!D321),Tides!D321,"")</f>
        <v>2:52 PM / 4.7 m</v>
      </c>
      <c r="Z321" s="22" t="str">
        <f>IF(ISTEXT(Tides!E321),Tides!E321,"")</f>
        <v>8:52 PM / 0.5 m</v>
      </c>
      <c r="AA321" s="22" t="str">
        <f>IF(ISTEXT(Tides!F321),Tides!F321,"")</f>
        <v/>
      </c>
      <c r="AB321" s="60">
        <f t="shared" si="167"/>
        <v>0.27361111111111114</v>
      </c>
      <c r="AC321" s="61">
        <f t="shared" si="162"/>
        <v>0.44027777777777777</v>
      </c>
      <c r="AD321" s="60">
        <f t="shared" si="163"/>
        <v>0.7861111111111112</v>
      </c>
      <c r="AE321" s="64">
        <f t="shared" si="164"/>
        <v>0.95277777777777772</v>
      </c>
      <c r="AF321" s="37">
        <f>Tides!H321</f>
        <v>0.32361111111111113</v>
      </c>
      <c r="AG321" s="37">
        <f>Tides!I321</f>
        <v>0.74930555555555556</v>
      </c>
    </row>
    <row r="322" spans="1:33" ht="19.95" customHeight="1" x14ac:dyDescent="0.25">
      <c r="A322" s="8" t="str">
        <f>Tides!A322</f>
        <v>Tue 18</v>
      </c>
      <c r="B322" s="9">
        <f>IF(ISNUMBER(TIMEVALUE(LEFT(Tides!B322,5))),TIMEVALUE(LEFT(Tides!B322,5)),"")</f>
        <v>0.13125000000000001</v>
      </c>
      <c r="C322" s="10">
        <f>IF(ISNUMBER(VALUE(LEFT(RIGHT(Tides!B322,6),4))),VALUE(LEFT(RIGHT(Tides!B322,6),4)),"")</f>
        <v>4.8</v>
      </c>
      <c r="D322" s="9">
        <f>IF(ISNUMBER(TIMEVALUE(LEFT(Tides!C322,5))),TIMEVALUE(LEFT(Tides!C322,5)),"")</f>
        <v>0.38680555555555557</v>
      </c>
      <c r="E322" s="10">
        <f>COUNTIF(Tides!C322, "*PM*")</f>
        <v>0</v>
      </c>
      <c r="F322" s="59">
        <f>IF(ISNUMBER(TIMEVALUE(LEFT(Tides!C322,5))),TIMEVALUE(LEFT(Tides!C322,5)),"")</f>
        <v>0.38680555555555557</v>
      </c>
      <c r="G322" s="51">
        <f>IF(ISNUMBER(VALUE(LEFT(RIGHT(Tides!C322,6),4))),VALUE(LEFT(RIGHT(Tides!C322,6),4)),"")</f>
        <v>0.3</v>
      </c>
      <c r="H322" s="9">
        <f>IF(ISNUMBER(TIMEVALUE(LEFT(Tides!D322,5))),TIMEVALUE(LEFT(Tides!D322,5)),"")</f>
        <v>0.14930555555555555</v>
      </c>
      <c r="I322" s="10">
        <f>IF(ISNUMBER(VALUE(LEFT(RIGHT(Tides!D322,6),4))),VALUE(LEFT(RIGHT(Tides!D322,6),4)),"")</f>
        <v>4.7</v>
      </c>
      <c r="J322" s="9">
        <f>IF(ISNUMBER(TIMEVALUE(LEFT(Tides!E322,5))),TIMEVALUE(LEFT(Tides!E322,5)),"")</f>
        <v>0.39999999999999997</v>
      </c>
      <c r="K322" s="10">
        <f>COUNTIF(Tides!E322, "*PM*")</f>
        <v>1</v>
      </c>
      <c r="L322" s="59">
        <f t="shared" si="165"/>
        <v>0.89999999999999991</v>
      </c>
      <c r="M322" s="51">
        <f>IF(ISNUMBER(VALUE(LEFT(RIGHT(Tides!E322,6),4))),VALUE(LEFT(RIGHT(Tides!E322,6),4)),"")</f>
        <v>0.5</v>
      </c>
      <c r="N322" s="9" t="str">
        <f>IF(ISNUMBER(TIMEVALUE(LEFT(Tides!F322,5))),TIMEVALUE(LEFT(Tides!F322,5)),"")</f>
        <v/>
      </c>
      <c r="O322" s="9"/>
      <c r="P322" s="10" t="str">
        <f>IF(ISNUMBER(VALUE(LEFT(RIGHT(Tides!F322,6),4))),VALUE(LEFT(RIGHT(Tides!F322,6),4)),"")</f>
        <v/>
      </c>
      <c r="R322" s="36" t="str">
        <f t="shared" si="156"/>
        <v>Tue 18</v>
      </c>
      <c r="S322" s="22" t="str">
        <f t="shared" si="157"/>
        <v>2.0 hours</v>
      </c>
      <c r="T322" s="22">
        <f t="shared" si="159"/>
        <v>8.3333333333333301E-2</v>
      </c>
      <c r="U322" s="22" t="str">
        <f t="shared" si="158"/>
        <v>2.0 hours</v>
      </c>
      <c r="V322" s="22">
        <f t="shared" si="160"/>
        <v>8.3333333333333301E-2</v>
      </c>
      <c r="W322" s="22" t="str">
        <f>IF(ISTEXT(Tides!B322),Tides!B322,"")</f>
        <v>3:09 AM / 4.8 m</v>
      </c>
      <c r="X322" s="22" t="str">
        <f>IF(ISTEXT(Tides!C322),Tides!C322,"")</f>
        <v>9:17 AM / 0.3 m</v>
      </c>
      <c r="Y322" s="22" t="str">
        <f>IF(ISTEXT(Tides!D322),Tides!D322,"")</f>
        <v>3:35 PM / 4.7 m</v>
      </c>
      <c r="Z322" s="22" t="str">
        <f>IF(ISTEXT(Tides!E322),Tides!E322,"")</f>
        <v>9:36 PM / 0.5 m</v>
      </c>
      <c r="AA322" s="22" t="str">
        <f>IF(ISTEXT(Tides!F322),Tides!F322,"")</f>
        <v/>
      </c>
      <c r="AB322" s="60">
        <f t="shared" si="166"/>
        <v>0.30347222222222225</v>
      </c>
      <c r="AC322" s="61">
        <f t="shared" si="162"/>
        <v>0.47013888888888888</v>
      </c>
      <c r="AD322" s="60">
        <f t="shared" si="163"/>
        <v>0.81666666666666665</v>
      </c>
      <c r="AE322" s="64">
        <f t="shared" si="164"/>
        <v>0.98333333333333317</v>
      </c>
      <c r="AF322" s="37">
        <f>Tides!H322</f>
        <v>0.32569444444444445</v>
      </c>
      <c r="AG322" s="37">
        <f>Tides!I322</f>
        <v>0.74722222222222223</v>
      </c>
    </row>
    <row r="323" spans="1:33" ht="19.95" customHeight="1" x14ac:dyDescent="0.25">
      <c r="A323" s="8" t="str">
        <f>Tides!A323</f>
        <v>Wed 19</v>
      </c>
      <c r="B323" s="9">
        <f>IF(ISNUMBER(TIMEVALUE(LEFT(Tides!B323,5))),TIMEVALUE(LEFT(Tides!B323,5)),"")</f>
        <v>0.16388888888888889</v>
      </c>
      <c r="C323" s="10">
        <f>IF(ISNUMBER(VALUE(LEFT(RIGHT(Tides!B323,6),4))),VALUE(LEFT(RIGHT(Tides!B323,6),4)),"")</f>
        <v>4.7</v>
      </c>
      <c r="D323" s="9">
        <f>IF(ISNUMBER(TIMEVALUE(LEFT(Tides!C323,5))),TIMEVALUE(LEFT(Tides!C323,5)),"")</f>
        <v>0.41666666666666669</v>
      </c>
      <c r="E323" s="10">
        <f>COUNTIF(Tides!C323, "*PM*")</f>
        <v>0</v>
      </c>
      <c r="F323" s="59">
        <f>IF(ISNUMBER(TIMEVALUE(LEFT(Tides!C323,5))),TIMEVALUE(LEFT(Tides!C323,5)),"")</f>
        <v>0.41666666666666669</v>
      </c>
      <c r="G323" s="51">
        <f>IF(ISNUMBER(VALUE(LEFT(RIGHT(Tides!C323,6),4))),VALUE(LEFT(RIGHT(Tides!C323,6),4)),"")</f>
        <v>0.5</v>
      </c>
      <c r="H323" s="9">
        <f>IF(ISNUMBER(TIMEVALUE(LEFT(Tides!D323,5))),TIMEVALUE(LEFT(Tides!D323,5)),"")</f>
        <v>0.18055555555555555</v>
      </c>
      <c r="I323" s="10">
        <f>IF(ISNUMBER(VALUE(LEFT(RIGHT(Tides!D323,6),4))),VALUE(LEFT(RIGHT(Tides!D323,6),4)),"")</f>
        <v>4.5</v>
      </c>
      <c r="J323" s="9">
        <f>IF(ISNUMBER(TIMEVALUE(LEFT(Tides!E323,5))),TIMEVALUE(LEFT(Tides!E323,5)),"")</f>
        <v>0.43124999999999997</v>
      </c>
      <c r="K323" s="10">
        <f>COUNTIF(Tides!E323, "*PM*")</f>
        <v>1</v>
      </c>
      <c r="L323" s="59">
        <f t="shared" si="165"/>
        <v>0.93124999999999991</v>
      </c>
      <c r="M323" s="51">
        <f>IF(ISNUMBER(VALUE(LEFT(RIGHT(Tides!E323,6),4))),VALUE(LEFT(RIGHT(Tides!E323,6),4)),"")</f>
        <v>0.6</v>
      </c>
      <c r="N323" s="9" t="str">
        <f>IF(ISNUMBER(TIMEVALUE(LEFT(Tides!F323,5))),TIMEVALUE(LEFT(Tides!F323,5)),"")</f>
        <v/>
      </c>
      <c r="O323" s="9"/>
      <c r="P323" s="10" t="str">
        <f>IF(ISNUMBER(VALUE(LEFT(RIGHT(Tides!F323,6),4))),VALUE(LEFT(RIGHT(Tides!F323,6),4)),"")</f>
        <v/>
      </c>
      <c r="R323" s="36" t="str">
        <f t="shared" si="156"/>
        <v>Wed 19</v>
      </c>
      <c r="S323" s="22" t="str">
        <f t="shared" si="157"/>
        <v>2.0 hours</v>
      </c>
      <c r="T323" s="22">
        <f t="shared" si="159"/>
        <v>8.3333333333333301E-2</v>
      </c>
      <c r="U323" s="22" t="str">
        <f t="shared" si="158"/>
        <v>1.5 hour</v>
      </c>
      <c r="V323" s="22">
        <f t="shared" si="160"/>
        <v>6.25E-2</v>
      </c>
      <c r="W323" s="22" t="str">
        <f>IF(ISTEXT(Tides!B323),Tides!B323,"")</f>
        <v>3:56 AM / 4.7 m</v>
      </c>
      <c r="X323" s="22" t="str">
        <f>IF(ISTEXT(Tides!C323),Tides!C323,"")</f>
        <v>10:00 AM / 0.5 m</v>
      </c>
      <c r="Y323" s="22" t="str">
        <f>IF(ISTEXT(Tides!D323),Tides!D323,"")</f>
        <v>4:20 PM / 4.5 m</v>
      </c>
      <c r="Z323" s="22" t="str">
        <f>IF(ISTEXT(Tides!E323),Tides!E323,"")</f>
        <v>10:21 PM / 0.6 m</v>
      </c>
      <c r="AA323" s="22" t="str">
        <f>IF(ISTEXT(Tides!F323),Tides!F323,"")</f>
        <v/>
      </c>
      <c r="AB323" s="60">
        <f t="shared" si="166"/>
        <v>0.33333333333333337</v>
      </c>
      <c r="AC323" s="61">
        <f t="shared" si="162"/>
        <v>0.5</v>
      </c>
      <c r="AD323" s="60">
        <f t="shared" si="163"/>
        <v>0.86874999999999991</v>
      </c>
      <c r="AE323" s="64">
        <f t="shared" si="164"/>
        <v>0.99374999999999991</v>
      </c>
      <c r="AF323" s="37">
        <f>Tides!H323</f>
        <v>0.32708333333333334</v>
      </c>
      <c r="AG323" s="37">
        <f>Tides!I323</f>
        <v>0.74583333333333324</v>
      </c>
    </row>
    <row r="324" spans="1:33" ht="19.95" customHeight="1" x14ac:dyDescent="0.25">
      <c r="A324" s="8" t="str">
        <f>Tides!A324</f>
        <v>Thu 20</v>
      </c>
      <c r="B324" s="9">
        <f>IF(ISNUMBER(TIMEVALUE(LEFT(Tides!B324,5))),TIMEVALUE(LEFT(Tides!B324,5)),"")</f>
        <v>0.19791666666666666</v>
      </c>
      <c r="C324" s="10">
        <f>IF(ISNUMBER(VALUE(LEFT(RIGHT(Tides!B324,6),4))),VALUE(LEFT(RIGHT(Tides!B324,6),4)),"")</f>
        <v>4.5</v>
      </c>
      <c r="D324" s="9">
        <f>IF(ISNUMBER(TIMEVALUE(LEFT(Tides!C324,5))),TIMEVALUE(LEFT(Tides!C324,5)),"")</f>
        <v>0.44861111111111113</v>
      </c>
      <c r="E324" s="10">
        <f>COUNTIF(Tides!C324, "*PM*")</f>
        <v>0</v>
      </c>
      <c r="F324" s="59">
        <f>IF(ISNUMBER(TIMEVALUE(LEFT(Tides!C324,5))),TIMEVALUE(LEFT(Tides!C324,5)),"")</f>
        <v>0.44861111111111113</v>
      </c>
      <c r="G324" s="51">
        <f>IF(ISNUMBER(VALUE(LEFT(RIGHT(Tides!C324,6),4))),VALUE(LEFT(RIGHT(Tides!C324,6),4)),"")</f>
        <v>0.8</v>
      </c>
      <c r="H324" s="9">
        <f>IF(ISNUMBER(TIMEVALUE(LEFT(Tides!D324,5))),TIMEVALUE(LEFT(Tides!D324,5)),"")</f>
        <v>0.21388888888888891</v>
      </c>
      <c r="I324" s="10">
        <f>IF(ISNUMBER(VALUE(LEFT(RIGHT(Tides!D324,6),4))),VALUE(LEFT(RIGHT(Tides!D324,6),4)),"")</f>
        <v>4.3</v>
      </c>
      <c r="J324" s="9">
        <f>IF(ISNUMBER(TIMEVALUE(LEFT(Tides!E324,5))),TIMEVALUE(LEFT(Tides!E324,5)),"")</f>
        <v>0.46527777777777773</v>
      </c>
      <c r="K324" s="10">
        <f>COUNTIF(Tides!E324, "*PM*")</f>
        <v>1</v>
      </c>
      <c r="L324" s="59">
        <f t="shared" si="165"/>
        <v>0.96527777777777768</v>
      </c>
      <c r="M324" s="51">
        <f>IF(ISNUMBER(VALUE(LEFT(RIGHT(Tides!E324,6),4))),VALUE(LEFT(RIGHT(Tides!E324,6),4)),"")</f>
        <v>0.8</v>
      </c>
      <c r="N324" s="9" t="str">
        <f>IF(ISNUMBER(TIMEVALUE(LEFT(Tides!F324,5))),TIMEVALUE(LEFT(Tides!F324,5)),"")</f>
        <v/>
      </c>
      <c r="O324" s="9"/>
      <c r="P324" s="10" t="str">
        <f>IF(ISNUMBER(VALUE(LEFT(RIGHT(Tides!F324,6),4))),VALUE(LEFT(RIGHT(Tides!F324,6),4)),"")</f>
        <v/>
      </c>
      <c r="R324" s="36" t="str">
        <f t="shared" si="156"/>
        <v>Thu 20</v>
      </c>
      <c r="S324" s="22" t="str">
        <f t="shared" si="157"/>
        <v>1.5 hour</v>
      </c>
      <c r="T324" s="22">
        <f>IF(OR(G324&gt;1.3,ISNUMBER(G324)=FALSE),0,IF(G324&gt;1.2,0.0416666666666667,IF(G324&gt;0.5,0.0625,0.0833333333333333)))</f>
        <v>6.25E-2</v>
      </c>
      <c r="U324" s="22" t="str">
        <f t="shared" si="158"/>
        <v>1.5 hour</v>
      </c>
      <c r="V324" s="22">
        <f t="shared" si="160"/>
        <v>6.25E-2</v>
      </c>
      <c r="W324" s="22" t="str">
        <f>IF(ISTEXT(Tides!B324),Tides!B324,"")</f>
        <v>4:45 AM / 4.5 m</v>
      </c>
      <c r="X324" s="22" t="str">
        <f>IF(ISTEXT(Tides!C324),Tides!C324,"")</f>
        <v>10:46 AM / 0.8 m</v>
      </c>
      <c r="Y324" s="22" t="str">
        <f>IF(ISTEXT(Tides!D324),Tides!D324,"")</f>
        <v>5:08 PM / 4.3 m</v>
      </c>
      <c r="Z324" s="22" t="str">
        <f>IF(ISTEXT(Tides!E324),Tides!E324,"")</f>
        <v>11:10 PM / 0.8 m</v>
      </c>
      <c r="AA324" s="22" t="str">
        <f>IF(ISTEXT(Tides!F324),Tides!F324,"")</f>
        <v/>
      </c>
      <c r="AB324" s="60">
        <f t="shared" si="166"/>
        <v>0.38611111111111113</v>
      </c>
      <c r="AC324" s="61">
        <f t="shared" si="162"/>
        <v>0.51111111111111107</v>
      </c>
      <c r="AD324" s="60">
        <f t="shared" si="163"/>
        <v>0.90277777777777768</v>
      </c>
      <c r="AE324" s="64">
        <f t="shared" si="164"/>
        <v>1.0277777777777777</v>
      </c>
      <c r="AF324" s="37">
        <f>Tides!H324</f>
        <v>0.32847222222222222</v>
      </c>
      <c r="AG324" s="37">
        <f>Tides!I324</f>
        <v>0.74375000000000002</v>
      </c>
    </row>
    <row r="325" spans="1:33" ht="19.95" customHeight="1" x14ac:dyDescent="0.25">
      <c r="A325" s="8" t="str">
        <f>Tides!A325</f>
        <v>Fri 21</v>
      </c>
      <c r="B325" s="9">
        <f>IF(ISNUMBER(TIMEVALUE(LEFT(Tides!B325,5))),TIMEVALUE(LEFT(Tides!B325,5)),"")</f>
        <v>0.23680555555555557</v>
      </c>
      <c r="C325" s="10">
        <f>IF(ISNUMBER(VALUE(LEFT(RIGHT(Tides!B325,6),4))),VALUE(LEFT(RIGHT(Tides!B325,6),4)),"")</f>
        <v>4.2</v>
      </c>
      <c r="D325" s="9">
        <f>IF(ISNUMBER(TIMEVALUE(LEFT(Tides!C325,5))),TIMEVALUE(LEFT(Tides!C325,5)),"")</f>
        <v>0.48402777777777778</v>
      </c>
      <c r="E325" s="10">
        <f>COUNTIF(Tides!C325, "*PM*")</f>
        <v>0</v>
      </c>
      <c r="F325" s="59">
        <f>IF(ISNUMBER(TIMEVALUE(LEFT(Tides!C325,5))),TIMEVALUE(LEFT(Tides!C325,5)),"")</f>
        <v>0.48402777777777778</v>
      </c>
      <c r="G325" s="51">
        <f>IF(ISNUMBER(VALUE(LEFT(RIGHT(Tides!C325,6),4))),VALUE(LEFT(RIGHT(Tides!C325,6),4)),"")</f>
        <v>1.2</v>
      </c>
      <c r="H325" s="9">
        <f>IF(ISNUMBER(TIMEVALUE(LEFT(Tides!D325,5))),TIMEVALUE(LEFT(Tides!D325,5)),"")</f>
        <v>0.25138888888888888</v>
      </c>
      <c r="I325" s="10">
        <f>IF(ISNUMBER(VALUE(LEFT(RIGHT(Tides!D325,6),4))),VALUE(LEFT(RIGHT(Tides!D325,6),4)),"")</f>
        <v>4</v>
      </c>
      <c r="J325" s="9" t="str">
        <f>IF(ISNUMBER(TIMEVALUE(LEFT(Tides!E325,5))),TIMEVALUE(LEFT(Tides!E325,5)),"")</f>
        <v/>
      </c>
      <c r="K325" s="10">
        <f>COUNTIF(Tides!E325, "*PM*")</f>
        <v>0</v>
      </c>
      <c r="L325" s="59" t="str">
        <f t="shared" si="165"/>
        <v/>
      </c>
      <c r="M325" s="51" t="str">
        <f>IF(ISNUMBER(VALUE(LEFT(RIGHT(Tides!E325,6),4))),VALUE(LEFT(RIGHT(Tides!E325,6),4)),"")</f>
        <v/>
      </c>
      <c r="N325" s="9" t="str">
        <f>IF(ISNUMBER(TIMEVALUE(LEFT(Tides!F325,5))),TIMEVALUE(LEFT(Tides!F325,5)),"")</f>
        <v/>
      </c>
      <c r="O325" s="9"/>
      <c r="P325" s="10" t="str">
        <f>IF(ISNUMBER(VALUE(LEFT(RIGHT(Tides!F325,6),4))),VALUE(LEFT(RIGHT(Tides!F325,6),4)),"")</f>
        <v/>
      </c>
      <c r="R325" s="36" t="str">
        <f t="shared" si="156"/>
        <v>Fri 21</v>
      </c>
      <c r="S325" s="22" t="str">
        <f t="shared" si="157"/>
        <v>1.5 hour</v>
      </c>
      <c r="T325" s="22">
        <f t="shared" ref="T325:T335" si="168">IF(OR(G325&gt;1.3,ISNUMBER(G325)=FALSE),0,IF(G325&gt;1.2,0.0416666666666667,IF(G325&gt;0.5,0.0625,0.0833333333333333)))</f>
        <v>6.25E-2</v>
      </c>
      <c r="U325" s="22" t="str">
        <f t="shared" si="158"/>
        <v>No Restriction</v>
      </c>
      <c r="V325" s="22">
        <f t="shared" si="160"/>
        <v>0</v>
      </c>
      <c r="W325" s="22" t="str">
        <f>IF(ISTEXT(Tides!B325),Tides!B325,"")</f>
        <v>5:41 AM / 4.2 m</v>
      </c>
      <c r="X325" s="22" t="str">
        <f>IF(ISTEXT(Tides!C325),Tides!C325,"")</f>
        <v>11:37 AM / 1.2 m</v>
      </c>
      <c r="Y325" s="22" t="str">
        <f>IF(ISTEXT(Tides!D325),Tides!D325,"")</f>
        <v>6:02 PM / 4.0 m</v>
      </c>
      <c r="Z325" s="22" t="str">
        <f>IF(ISTEXT(Tides!E325),Tides!E325,"")</f>
        <v/>
      </c>
      <c r="AA325" s="22" t="str">
        <f>IF(ISTEXT(Tides!F325),Tides!F325,"")</f>
        <v/>
      </c>
      <c r="AB325" s="60">
        <f t="shared" si="166"/>
        <v>0.42152777777777778</v>
      </c>
      <c r="AC325" s="61">
        <f t="shared" si="162"/>
        <v>0.54652777777777772</v>
      </c>
      <c r="AD325" s="60" t="str">
        <f t="shared" si="163"/>
        <v/>
      </c>
      <c r="AE325" s="64" t="str">
        <f t="shared" si="164"/>
        <v/>
      </c>
      <c r="AF325" s="37">
        <f>Tides!H325</f>
        <v>0.3298611111111111</v>
      </c>
      <c r="AG325" s="37">
        <f>Tides!I325</f>
        <v>0.74236111111111114</v>
      </c>
    </row>
    <row r="326" spans="1:33" ht="19.95" customHeight="1" x14ac:dyDescent="0.25">
      <c r="A326" s="8" t="str">
        <f>Tides!A326</f>
        <v>Sat 22</v>
      </c>
      <c r="B326" s="9" t="str">
        <f>IF(ISNUMBER(TIMEVALUE(LEFT(Tides!B326,5))),TIMEVALUE(LEFT(Tides!B326,5)),"")</f>
        <v/>
      </c>
      <c r="C326" s="10" t="str">
        <f>IF(ISNUMBER(VALUE(LEFT(RIGHT(Tides!B326,6),4))),VALUE(LEFT(RIGHT(Tides!B326,6),4)),"")</f>
        <v/>
      </c>
      <c r="D326" s="9">
        <f>IF(ISNUMBER(TIMEVALUE(LEFT(Tides!C326,5))),TIMEVALUE(LEFT(Tides!C326,5)),"")</f>
        <v>0.50416666666666665</v>
      </c>
      <c r="E326" s="10">
        <f>COUNTIF(Tides!C326, "*PM*")</f>
        <v>0</v>
      </c>
      <c r="F326" s="59">
        <f>IF(ISNUMBER(TIMEVALUE(LEFT(Tides!C326,5))),TIMEVALUE(LEFT(Tides!C326,5)),"")</f>
        <v>0.50416666666666665</v>
      </c>
      <c r="G326" s="51">
        <f>IF(ISNUMBER(VALUE(LEFT(RIGHT(Tides!C326,6),4))),VALUE(LEFT(RIGHT(Tides!C326,6),4)),"")</f>
        <v>1.1000000000000001</v>
      </c>
      <c r="H326" s="9">
        <f>IF(ISNUMBER(TIMEVALUE(LEFT(Tides!D326,5))),TIMEVALUE(LEFT(Tides!D326,5)),"")</f>
        <v>0.28125</v>
      </c>
      <c r="I326" s="10">
        <f>IF(ISNUMBER(VALUE(LEFT(RIGHT(Tides!D326,6),4))),VALUE(LEFT(RIGHT(Tides!D326,6),4)),"")</f>
        <v>3.9</v>
      </c>
      <c r="J326" s="9">
        <f>IF(ISNUMBER(TIMEVALUE(LEFT(Tides!E326,5))),TIMEVALUE(LEFT(Tides!E326,5)),"")</f>
        <v>0.52430555555555558</v>
      </c>
      <c r="K326" s="10">
        <f>COUNTIF(Tides!E326, "*PM*")</f>
        <v>1</v>
      </c>
      <c r="L326" s="59">
        <f t="shared" si="165"/>
        <v>1.0243055555555556</v>
      </c>
      <c r="M326" s="51">
        <f>IF(ISNUMBER(VALUE(LEFT(RIGHT(Tides!E326,6),4))),VALUE(LEFT(RIGHT(Tides!E326,6),4)),"")</f>
        <v>1.5</v>
      </c>
      <c r="N326" s="9">
        <f>IF(ISNUMBER(TIMEVALUE(LEFT(Tides!F326,5))),TIMEVALUE(LEFT(Tides!F326,5)),"")</f>
        <v>0.29444444444444445</v>
      </c>
      <c r="O326" s="9"/>
      <c r="P326" s="10">
        <f>IF(ISNUMBER(VALUE(LEFT(RIGHT(Tides!F326,6),4))),VALUE(LEFT(RIGHT(Tides!F326,6),4)),"")</f>
        <v>3.8</v>
      </c>
      <c r="R326" s="36" t="str">
        <f t="shared" si="156"/>
        <v>Sat 22</v>
      </c>
      <c r="S326" s="22" t="str">
        <f t="shared" si="157"/>
        <v>1.5 hour</v>
      </c>
      <c r="T326" s="22">
        <f t="shared" si="168"/>
        <v>6.25E-2</v>
      </c>
      <c r="U326" s="22" t="str">
        <f t="shared" si="158"/>
        <v>No Restriction</v>
      </c>
      <c r="V326" s="22">
        <f t="shared" si="160"/>
        <v>0</v>
      </c>
      <c r="W326" s="22" t="str">
        <f>IF(ISTEXT(Tides!B326),Tides!B326,"")</f>
        <v/>
      </c>
      <c r="X326" s="22" t="str">
        <f>IF(ISTEXT(Tides!C326),Tides!C326,"")</f>
        <v>12:06 AM / 1.1 m</v>
      </c>
      <c r="Y326" s="22" t="str">
        <f>IF(ISTEXT(Tides!D326),Tides!D326,"")</f>
        <v>6:45 AM / 3.9 m</v>
      </c>
      <c r="Z326" s="22" t="str">
        <f>IF(ISTEXT(Tides!E326),Tides!E326,"")</f>
        <v>12:35 PM / 1.5 m</v>
      </c>
      <c r="AA326" s="22" t="str">
        <f>IF(ISTEXT(Tides!F326),Tides!F326,"")</f>
        <v>7:04 PM / 3.8 m</v>
      </c>
      <c r="AB326" s="60">
        <f t="shared" si="166"/>
        <v>0.44166666666666665</v>
      </c>
      <c r="AC326" s="61">
        <f t="shared" si="162"/>
        <v>0.56666666666666665</v>
      </c>
      <c r="AD326" s="60" t="str">
        <f t="shared" si="163"/>
        <v/>
      </c>
      <c r="AE326" s="64" t="str">
        <f t="shared" si="164"/>
        <v/>
      </c>
      <c r="AF326" s="37">
        <f>Tides!H326</f>
        <v>0.33124999999999999</v>
      </c>
      <c r="AG326" s="37">
        <f>Tides!I326</f>
        <v>0.7402777777777777</v>
      </c>
    </row>
    <row r="327" spans="1:33" ht="19.95" customHeight="1" x14ac:dyDescent="0.25">
      <c r="A327" s="8" t="str">
        <f>Tides!A327</f>
        <v>Sun 23</v>
      </c>
      <c r="B327" s="9" t="str">
        <f>IF(ISNUMBER(TIMEVALUE(LEFT(Tides!B327,5))),TIMEVALUE(LEFT(Tides!B327,5)),"")</f>
        <v/>
      </c>
      <c r="C327" s="10" t="str">
        <f>IF(ISNUMBER(VALUE(LEFT(RIGHT(Tides!B327,6),4))),VALUE(LEFT(RIGHT(Tides!B327,6),4)),"")</f>
        <v/>
      </c>
      <c r="D327" s="9">
        <f>IF(ISNUMBER(TIMEVALUE(LEFT(Tides!C327,5))),TIMEVALUE(LEFT(Tides!C327,5)),"")</f>
        <v>5.2083333333333336E-2</v>
      </c>
      <c r="E327" s="10">
        <f>COUNTIF(Tides!C327, "*PM*")</f>
        <v>0</v>
      </c>
      <c r="F327" s="59">
        <f>IF(ISNUMBER(TIMEVALUE(LEFT(Tides!C327,5))),TIMEVALUE(LEFT(Tides!C327,5)),"")</f>
        <v>5.2083333333333336E-2</v>
      </c>
      <c r="G327" s="51">
        <f>IF(ISNUMBER(VALUE(LEFT(RIGHT(Tides!C327,6),4))),VALUE(LEFT(RIGHT(Tides!C327,6),4)),"")</f>
        <v>1.3</v>
      </c>
      <c r="H327" s="9">
        <f>IF(ISNUMBER(TIMEVALUE(LEFT(Tides!D327,5))),TIMEVALUE(LEFT(Tides!D327,5)),"")</f>
        <v>0.33333333333333331</v>
      </c>
      <c r="I327" s="10">
        <f>IF(ISNUMBER(VALUE(LEFT(RIGHT(Tides!D327,6),4))),VALUE(LEFT(RIGHT(Tides!D327,6),4)),"")</f>
        <v>3.7</v>
      </c>
      <c r="J327" s="9">
        <f>IF(ISNUMBER(TIMEVALUE(LEFT(Tides!E327,5))),TIMEVALUE(LEFT(Tides!E327,5)),"")</f>
        <v>7.6388888888888895E-2</v>
      </c>
      <c r="K327" s="10">
        <f>COUNTIF(Tides!E327, "*PM*")</f>
        <v>1</v>
      </c>
      <c r="L327" s="59">
        <f t="shared" si="165"/>
        <v>0.57638888888888884</v>
      </c>
      <c r="M327" s="51">
        <f>IF(ISNUMBER(VALUE(LEFT(RIGHT(Tides!E327,6),4))),VALUE(LEFT(RIGHT(Tides!E327,6),4)),"")</f>
        <v>1.8</v>
      </c>
      <c r="N327" s="9">
        <f>IF(ISNUMBER(TIMEVALUE(LEFT(Tides!F327,5))),TIMEVALUE(LEFT(Tides!F327,5)),"")</f>
        <v>0.34583333333333338</v>
      </c>
      <c r="O327" s="9"/>
      <c r="P327" s="10">
        <f>IF(ISNUMBER(VALUE(LEFT(RIGHT(Tides!F327,6),4))),VALUE(LEFT(RIGHT(Tides!F327,6),4)),"")</f>
        <v>3.6</v>
      </c>
      <c r="R327" s="36" t="str">
        <f t="shared" si="156"/>
        <v>Sun 23</v>
      </c>
      <c r="S327" s="22" t="str">
        <f t="shared" si="157"/>
        <v>1.0 hour</v>
      </c>
      <c r="T327" s="22">
        <f t="shared" si="168"/>
        <v>4.1666666666666699E-2</v>
      </c>
      <c r="U327" s="22" t="str">
        <f t="shared" si="158"/>
        <v>No Restriction</v>
      </c>
      <c r="V327" s="22">
        <f t="shared" si="160"/>
        <v>0</v>
      </c>
      <c r="W327" s="22" t="str">
        <f>IF(ISTEXT(Tides!B327),Tides!B327,"")</f>
        <v/>
      </c>
      <c r="X327" s="22" t="str">
        <f>IF(ISTEXT(Tides!C327),Tides!C327,"")</f>
        <v>1:15 AM / 1.3 m</v>
      </c>
      <c r="Y327" s="22" t="str">
        <f>IF(ISTEXT(Tides!D327),Tides!D327,"")</f>
        <v>8:00 AM / 3.7 m</v>
      </c>
      <c r="Z327" s="22" t="str">
        <f>IF(ISTEXT(Tides!E327),Tides!E327,"")</f>
        <v>1:50 PM / 1.8 m</v>
      </c>
      <c r="AA327" s="22" t="str">
        <f>IF(ISTEXT(Tides!F327),Tides!F327,"")</f>
        <v>8:18 PM / 3.6 m</v>
      </c>
      <c r="AB327" s="60">
        <f t="shared" ref="AB327:AB328" si="169">IF(T327&gt;0,F327-T327,"")</f>
        <v>1.0416666666666637E-2</v>
      </c>
      <c r="AC327" s="61">
        <f t="shared" si="162"/>
        <v>9.3750000000000028E-2</v>
      </c>
      <c r="AD327" s="60" t="str">
        <f t="shared" si="163"/>
        <v/>
      </c>
      <c r="AE327" s="64" t="str">
        <f t="shared" si="164"/>
        <v/>
      </c>
      <c r="AF327" s="37">
        <f>Tides!H327</f>
        <v>0.33333333333333331</v>
      </c>
      <c r="AG327" s="37">
        <f>Tides!I327</f>
        <v>0.73888888888888893</v>
      </c>
    </row>
    <row r="328" spans="1:33" ht="19.95" customHeight="1" x14ac:dyDescent="0.25">
      <c r="A328" s="8" t="str">
        <f>Tides!A328</f>
        <v>Mon 24</v>
      </c>
      <c r="B328" s="9" t="str">
        <f>IF(ISNUMBER(TIMEVALUE(LEFT(Tides!B328,5))),TIMEVALUE(LEFT(Tides!B328,5)),"")</f>
        <v/>
      </c>
      <c r="C328" s="10" t="str">
        <f>IF(ISNUMBER(VALUE(LEFT(RIGHT(Tides!B328,6),4))),VALUE(LEFT(RIGHT(Tides!B328,6),4)),"")</f>
        <v/>
      </c>
      <c r="D328" s="9">
        <f>IF(ISNUMBER(TIMEVALUE(LEFT(Tides!C328,5))),TIMEVALUE(LEFT(Tides!C328,5)),"")</f>
        <v>0.11180555555555556</v>
      </c>
      <c r="E328" s="10">
        <f>COUNTIF(Tides!C328, "*PM*")</f>
        <v>0</v>
      </c>
      <c r="F328" s="59">
        <f>IF(ISNUMBER(TIMEVALUE(LEFT(Tides!C328,5))),TIMEVALUE(LEFT(Tides!C328,5)),"")</f>
        <v>0.11180555555555556</v>
      </c>
      <c r="G328" s="51">
        <f>IF(ISNUMBER(VALUE(LEFT(RIGHT(Tides!C328,6),4))),VALUE(LEFT(RIGHT(Tides!C328,6),4)),"")</f>
        <v>1.5</v>
      </c>
      <c r="H328" s="9">
        <f>IF(ISNUMBER(TIMEVALUE(LEFT(Tides!D328,5))),TIMEVALUE(LEFT(Tides!D328,5)),"")</f>
        <v>0.39027777777777778</v>
      </c>
      <c r="I328" s="10">
        <f>IF(ISNUMBER(VALUE(LEFT(RIGHT(Tides!D328,6),4))),VALUE(LEFT(RIGHT(Tides!D328,6),4)),"")</f>
        <v>3.6</v>
      </c>
      <c r="J328" s="9">
        <f>IF(ISNUMBER(TIMEVALUE(LEFT(Tides!E328,5))),TIMEVALUE(LEFT(Tides!E328,5)),"")</f>
        <v>0.13958333333333334</v>
      </c>
      <c r="K328" s="10">
        <f>COUNTIF(Tides!E328, "*PM*")</f>
        <v>1</v>
      </c>
      <c r="L328" s="59">
        <f t="shared" si="165"/>
        <v>0.63958333333333339</v>
      </c>
      <c r="M328" s="51">
        <f>IF(ISNUMBER(VALUE(LEFT(RIGHT(Tides!E328,6),4))),VALUE(LEFT(RIGHT(Tides!E328,6),4)),"")</f>
        <v>1.9</v>
      </c>
      <c r="N328" s="9">
        <f>IF(ISNUMBER(TIMEVALUE(LEFT(Tides!F328,5))),TIMEVALUE(LEFT(Tides!F328,5)),"")</f>
        <v>0.39999999999999997</v>
      </c>
      <c r="O328" s="9"/>
      <c r="P328" s="10">
        <f>IF(ISNUMBER(VALUE(LEFT(RIGHT(Tides!F328,6),4))),VALUE(LEFT(RIGHT(Tides!F328,6),4)),"")</f>
        <v>3.6</v>
      </c>
      <c r="R328" s="36" t="str">
        <f t="shared" si="156"/>
        <v>Mon 24</v>
      </c>
      <c r="S328" s="22" t="str">
        <f t="shared" si="157"/>
        <v>No Restriction</v>
      </c>
      <c r="T328" s="22">
        <f t="shared" si="168"/>
        <v>0</v>
      </c>
      <c r="U328" s="22" t="str">
        <f t="shared" si="158"/>
        <v>No Restriction</v>
      </c>
      <c r="V328" s="22">
        <f t="shared" si="160"/>
        <v>0</v>
      </c>
      <c r="W328" s="22" t="str">
        <f>IF(ISTEXT(Tides!B328),Tides!B328,"")</f>
        <v/>
      </c>
      <c r="X328" s="22" t="str">
        <f>IF(ISTEXT(Tides!C328),Tides!C328,"")</f>
        <v>2:41 AM / 1.5 m</v>
      </c>
      <c r="Y328" s="22" t="str">
        <f>IF(ISTEXT(Tides!D328),Tides!D328,"")</f>
        <v>9:22 AM / 3.6 m</v>
      </c>
      <c r="Z328" s="22" t="str">
        <f>IF(ISTEXT(Tides!E328),Tides!E328,"")</f>
        <v>3:21 PM / 1.9 m</v>
      </c>
      <c r="AA328" s="22" t="str">
        <f>IF(ISTEXT(Tides!F328),Tides!F328,"")</f>
        <v>9:36 PM / 3.6 m</v>
      </c>
      <c r="AB328" s="60" t="str">
        <f t="shared" si="169"/>
        <v/>
      </c>
      <c r="AC328" s="61" t="str">
        <f t="shared" si="162"/>
        <v/>
      </c>
      <c r="AD328" s="60" t="str">
        <f t="shared" si="163"/>
        <v/>
      </c>
      <c r="AE328" s="64" t="str">
        <f t="shared" si="164"/>
        <v/>
      </c>
      <c r="AF328" s="37">
        <f>Tides!H328</f>
        <v>0.3347222222222222</v>
      </c>
      <c r="AG328" s="37">
        <f>Tides!I328</f>
        <v>0.7368055555555556</v>
      </c>
    </row>
    <row r="329" spans="1:33" ht="19.95" customHeight="1" x14ac:dyDescent="0.25">
      <c r="A329" s="8" t="str">
        <f>Tides!A329</f>
        <v>Tue 25</v>
      </c>
      <c r="B329" s="9" t="str">
        <f>IF(ISNUMBER(TIMEVALUE(LEFT(Tides!B329,5))),TIMEVALUE(LEFT(Tides!B329,5)),"")</f>
        <v/>
      </c>
      <c r="C329" s="10" t="str">
        <f>IF(ISNUMBER(VALUE(LEFT(RIGHT(Tides!B329,6),4))),VALUE(LEFT(RIGHT(Tides!B329,6),4)),"")</f>
        <v/>
      </c>
      <c r="D329" s="9">
        <f>IF(ISNUMBER(TIMEVALUE(LEFT(Tides!C329,5))),TIMEVALUE(LEFT(Tides!C329,5)),"")</f>
        <v>0.17152777777777775</v>
      </c>
      <c r="E329" s="10">
        <f>COUNTIF(Tides!C329, "*PM*")</f>
        <v>0</v>
      </c>
      <c r="F329" s="59">
        <f>IF(ISNUMBER(TIMEVALUE(LEFT(Tides!C329,5))),TIMEVALUE(LEFT(Tides!C329,5)),"")</f>
        <v>0.17152777777777775</v>
      </c>
      <c r="G329" s="51">
        <f>IF(ISNUMBER(VALUE(LEFT(RIGHT(Tides!C329,6),4))),VALUE(LEFT(RIGHT(Tides!C329,6),4)),"")</f>
        <v>1.4</v>
      </c>
      <c r="H329" s="9">
        <f>IF(ISNUMBER(TIMEVALUE(LEFT(Tides!D329,5))),TIMEVALUE(LEFT(Tides!D329,5)),"")</f>
        <v>0.44305555555555554</v>
      </c>
      <c r="I329" s="10">
        <f>IF(ISNUMBER(VALUE(LEFT(RIGHT(Tides!D329,6),4))),VALUE(LEFT(RIGHT(Tides!D329,6),4)),"")</f>
        <v>3.6</v>
      </c>
      <c r="J329" s="9">
        <f>IF(ISNUMBER(TIMEVALUE(LEFT(Tides!E329,5))),TIMEVALUE(LEFT(Tides!E329,5)),"")</f>
        <v>0.19444444444444445</v>
      </c>
      <c r="K329" s="10">
        <f>COUNTIF(Tides!E329, "*PM*")</f>
        <v>1</v>
      </c>
      <c r="L329" s="59">
        <f t="shared" si="165"/>
        <v>0.69444444444444442</v>
      </c>
      <c r="M329" s="51">
        <f>IF(ISNUMBER(VALUE(LEFT(RIGHT(Tides!E329,6),4))),VALUE(LEFT(RIGHT(Tides!E329,6),4)),"")</f>
        <v>1.8</v>
      </c>
      <c r="N329" s="9">
        <f>IF(ISNUMBER(TIMEVALUE(LEFT(Tides!F329,5))),TIMEVALUE(LEFT(Tides!F329,5)),"")</f>
        <v>0.44861111111111113</v>
      </c>
      <c r="O329" s="9"/>
      <c r="P329" s="10">
        <f>IF(ISNUMBER(VALUE(LEFT(RIGHT(Tides!F329,6),4))),VALUE(LEFT(RIGHT(Tides!F329,6),4)),"")</f>
        <v>3.7</v>
      </c>
      <c r="R329" s="36" t="str">
        <f t="shared" si="156"/>
        <v>Tue 25</v>
      </c>
      <c r="S329" s="22" t="str">
        <f t="shared" si="157"/>
        <v>No Restriction</v>
      </c>
      <c r="T329" s="22">
        <f t="shared" si="168"/>
        <v>0</v>
      </c>
      <c r="U329" s="22" t="str">
        <f t="shared" si="158"/>
        <v>No Restriction</v>
      </c>
      <c r="V329" s="22">
        <f t="shared" si="160"/>
        <v>0</v>
      </c>
      <c r="W329" s="22" t="str">
        <f>IF(ISTEXT(Tides!B329),Tides!B329,"")</f>
        <v/>
      </c>
      <c r="X329" s="22" t="str">
        <f>IF(ISTEXT(Tides!C329),Tides!C329,"")</f>
        <v>4:07 AM / 1.4 m</v>
      </c>
      <c r="Y329" s="22" t="str">
        <f>IF(ISTEXT(Tides!D329),Tides!D329,"")</f>
        <v>10:38 AM / 3.6 m</v>
      </c>
      <c r="Z329" s="22" t="str">
        <f>IF(ISTEXT(Tides!E329),Tides!E329,"")</f>
        <v>4:40 PM / 1.8 m</v>
      </c>
      <c r="AA329" s="22" t="str">
        <f>IF(ISTEXT(Tides!F329),Tides!F329,"")</f>
        <v>10:46 PM / 3.7 m</v>
      </c>
      <c r="AB329" s="60" t="str">
        <f t="shared" si="166"/>
        <v/>
      </c>
      <c r="AC329" s="61" t="str">
        <f t="shared" si="162"/>
        <v/>
      </c>
      <c r="AD329" s="60" t="str">
        <f t="shared" si="163"/>
        <v/>
      </c>
      <c r="AE329" s="64" t="str">
        <f t="shared" si="164"/>
        <v/>
      </c>
      <c r="AF329" s="37">
        <f>Tides!H329</f>
        <v>0.33611111111111108</v>
      </c>
      <c r="AG329" s="37">
        <f>Tides!I329</f>
        <v>0.73541666666666661</v>
      </c>
    </row>
    <row r="330" spans="1:33" ht="19.95" customHeight="1" x14ac:dyDescent="0.25">
      <c r="A330" s="8" t="str">
        <f>Tides!A330</f>
        <v>Wed 26</v>
      </c>
      <c r="B330" s="9" t="str">
        <f>IF(ISNUMBER(TIMEVALUE(LEFT(Tides!B330,5))),TIMEVALUE(LEFT(Tides!B330,5)),"")</f>
        <v/>
      </c>
      <c r="C330" s="10" t="str">
        <f>IF(ISNUMBER(VALUE(LEFT(RIGHT(Tides!B330,6),4))),VALUE(LEFT(RIGHT(Tides!B330,6),4)),"")</f>
        <v/>
      </c>
      <c r="D330" s="9">
        <f>IF(ISNUMBER(TIMEVALUE(LEFT(Tides!C330,5))),TIMEVALUE(LEFT(Tides!C330,5)),"")</f>
        <v>0.21736111111111112</v>
      </c>
      <c r="E330" s="10">
        <f>COUNTIF(Tides!C330, "*PM*")</f>
        <v>0</v>
      </c>
      <c r="F330" s="59">
        <f>IF(ISNUMBER(TIMEVALUE(LEFT(Tides!C330,5))),TIMEVALUE(LEFT(Tides!C330,5)),"")</f>
        <v>0.21736111111111112</v>
      </c>
      <c r="G330" s="51">
        <f>IF(ISNUMBER(VALUE(LEFT(RIGHT(Tides!C330,6),4))),VALUE(LEFT(RIGHT(Tides!C330,6),4)),"")</f>
        <v>1.3</v>
      </c>
      <c r="H330" s="9">
        <f>IF(ISNUMBER(TIMEVALUE(LEFT(Tides!D330,5))),TIMEVALUE(LEFT(Tides!D330,5)),"")</f>
        <v>0.48541666666666666</v>
      </c>
      <c r="I330" s="10">
        <f>IF(ISNUMBER(VALUE(LEFT(RIGHT(Tides!D330,6),4))),VALUE(LEFT(RIGHT(Tides!D330,6),4)),"")</f>
        <v>3.8</v>
      </c>
      <c r="J330" s="9">
        <f>IF(ISNUMBER(TIMEVALUE(LEFT(Tides!E330,5))),TIMEVALUE(LEFT(Tides!E330,5)),"")</f>
        <v>0.23402777777777781</v>
      </c>
      <c r="K330" s="10">
        <f>COUNTIF(Tides!E330, "*PM*")</f>
        <v>1</v>
      </c>
      <c r="L330" s="59">
        <f t="shared" si="165"/>
        <v>0.73402777777777783</v>
      </c>
      <c r="M330" s="51">
        <f>IF(ISNUMBER(VALUE(LEFT(RIGHT(Tides!E330,6),4))),VALUE(LEFT(RIGHT(Tides!E330,6),4)),"")</f>
        <v>1.6</v>
      </c>
      <c r="N330" s="9">
        <f>IF(ISNUMBER(TIMEVALUE(LEFT(Tides!F330,5))),TIMEVALUE(LEFT(Tides!F330,5)),"")</f>
        <v>0.48819444444444443</v>
      </c>
      <c r="O330" s="9"/>
      <c r="P330" s="10">
        <f>IF(ISNUMBER(VALUE(LEFT(RIGHT(Tides!F330,6),4))),VALUE(LEFT(RIGHT(Tides!F330,6),4)),"")</f>
        <v>3.9</v>
      </c>
      <c r="R330" s="36" t="str">
        <f t="shared" si="156"/>
        <v>Wed 26</v>
      </c>
      <c r="S330" s="22" t="str">
        <f t="shared" si="157"/>
        <v>1.0 hour</v>
      </c>
      <c r="T330" s="22">
        <f t="shared" si="168"/>
        <v>4.1666666666666699E-2</v>
      </c>
      <c r="U330" s="22" t="str">
        <f t="shared" si="158"/>
        <v>No Restriction</v>
      </c>
      <c r="V330" s="22">
        <f t="shared" si="160"/>
        <v>0</v>
      </c>
      <c r="W330" s="22" t="str">
        <f>IF(ISTEXT(Tides!B330),Tides!B330,"")</f>
        <v/>
      </c>
      <c r="X330" s="22" t="str">
        <f>IF(ISTEXT(Tides!C330),Tides!C330,"")</f>
        <v>5:13 AM / 1.3 m</v>
      </c>
      <c r="Y330" s="22" t="str">
        <f>IF(ISTEXT(Tides!D330),Tides!D330,"")</f>
        <v>11:39 AM / 3.8 m</v>
      </c>
      <c r="Z330" s="22" t="str">
        <f>IF(ISTEXT(Tides!E330),Tides!E330,"")</f>
        <v>5:37 PM / 1.6 m</v>
      </c>
      <c r="AA330" s="22" t="str">
        <f>IF(ISTEXT(Tides!F330),Tides!F330,"")</f>
        <v>11:43 PM / 3.9 m</v>
      </c>
      <c r="AB330" s="60">
        <f t="shared" si="166"/>
        <v>0.17569444444444446</v>
      </c>
      <c r="AC330" s="61">
        <f t="shared" si="162"/>
        <v>0.2590277777777778</v>
      </c>
      <c r="AD330" s="60" t="str">
        <f t="shared" si="163"/>
        <v/>
      </c>
      <c r="AE330" s="64" t="str">
        <f t="shared" si="164"/>
        <v/>
      </c>
      <c r="AF330" s="37">
        <f>Tides!H330</f>
        <v>0.33749999999999997</v>
      </c>
      <c r="AG330" s="37">
        <f>Tides!I330</f>
        <v>0.73333333333333339</v>
      </c>
    </row>
    <row r="331" spans="1:33" ht="19.95" customHeight="1" x14ac:dyDescent="0.25">
      <c r="A331" s="8" t="str">
        <f>Tides!A331</f>
        <v>Thu 27</v>
      </c>
      <c r="B331" s="9" t="str">
        <f>IF(ISNUMBER(TIMEVALUE(LEFT(Tides!B331,5))),TIMEVALUE(LEFT(Tides!B331,5)),"")</f>
        <v/>
      </c>
      <c r="C331" s="10" t="str">
        <f>IF(ISNUMBER(VALUE(LEFT(RIGHT(Tides!B331,6),4))),VALUE(LEFT(RIGHT(Tides!B331,6),4)),"")</f>
        <v/>
      </c>
      <c r="D331" s="9">
        <f>IF(ISNUMBER(TIMEVALUE(LEFT(Tides!C331,5))),TIMEVALUE(LEFT(Tides!C331,5)),"")</f>
        <v>0.25208333333333333</v>
      </c>
      <c r="E331" s="10">
        <f>COUNTIF(Tides!C331, "*PM*")</f>
        <v>0</v>
      </c>
      <c r="F331" s="59">
        <f>IF(ISNUMBER(TIMEVALUE(LEFT(Tides!C331,5))),TIMEVALUE(LEFT(Tides!C331,5)),"")</f>
        <v>0.25208333333333333</v>
      </c>
      <c r="G331" s="51">
        <f>IF(ISNUMBER(VALUE(LEFT(RIGHT(Tides!C331,6),4))),VALUE(LEFT(RIGHT(Tides!C331,6),4)),"")</f>
        <v>1.1000000000000001</v>
      </c>
      <c r="H331" s="9">
        <f>IF(ISNUMBER(TIMEVALUE(LEFT(Tides!D331,5))),TIMEVALUE(LEFT(Tides!D331,5)),"")</f>
        <v>0.5180555555555556</v>
      </c>
      <c r="I331" s="10">
        <f>IF(ISNUMBER(VALUE(LEFT(RIGHT(Tides!D331,6),4))),VALUE(LEFT(RIGHT(Tides!D331,6),4)),"")</f>
        <v>3.9</v>
      </c>
      <c r="J331" s="9">
        <f>IF(ISNUMBER(TIMEVALUE(LEFT(Tides!E331,5))),TIMEVALUE(LEFT(Tides!E331,5)),"")</f>
        <v>0.26458333333333334</v>
      </c>
      <c r="K331" s="10">
        <f>COUNTIF(Tides!E331, "*PM*")</f>
        <v>1</v>
      </c>
      <c r="L331" s="59">
        <f t="shared" si="165"/>
        <v>0.76458333333333339</v>
      </c>
      <c r="M331" s="51">
        <f>IF(ISNUMBER(VALUE(LEFT(RIGHT(Tides!E331,6),4))),VALUE(LEFT(RIGHT(Tides!E331,6),4)),"")</f>
        <v>1.4</v>
      </c>
      <c r="N331" s="9" t="str">
        <f>IF(ISNUMBER(TIMEVALUE(LEFT(Tides!F331,5))),TIMEVALUE(LEFT(Tides!F331,5)),"")</f>
        <v/>
      </c>
      <c r="O331" s="9"/>
      <c r="P331" s="10" t="str">
        <f>IF(ISNUMBER(VALUE(LEFT(RIGHT(Tides!F331,6),4))),VALUE(LEFT(RIGHT(Tides!F331,6),4)),"")</f>
        <v/>
      </c>
      <c r="R331" s="36" t="str">
        <f t="shared" si="156"/>
        <v>Thu 27</v>
      </c>
      <c r="S331" s="22" t="str">
        <f t="shared" si="157"/>
        <v>1.5 hour</v>
      </c>
      <c r="T331" s="22">
        <f t="shared" si="168"/>
        <v>6.25E-2</v>
      </c>
      <c r="U331" s="22" t="str">
        <f t="shared" si="158"/>
        <v>No Restriction</v>
      </c>
      <c r="V331" s="22">
        <f t="shared" si="160"/>
        <v>0</v>
      </c>
      <c r="W331" s="22" t="str">
        <f>IF(ISTEXT(Tides!B331),Tides!B331,"")</f>
        <v/>
      </c>
      <c r="X331" s="22" t="str">
        <f>IF(ISTEXT(Tides!C331),Tides!C331,"")</f>
        <v>6:03 AM / 1.1 m</v>
      </c>
      <c r="Y331" s="22" t="str">
        <f>IF(ISTEXT(Tides!D331),Tides!D331,"")</f>
        <v>12:26 PM / 3.9 m</v>
      </c>
      <c r="Z331" s="22" t="str">
        <f>IF(ISTEXT(Tides!E331),Tides!E331,"")</f>
        <v>6:21 PM / 1.4 m</v>
      </c>
      <c r="AA331" s="22" t="str">
        <f>IF(ISTEXT(Tides!F331),Tides!F331,"")</f>
        <v/>
      </c>
      <c r="AB331" s="60">
        <f t="shared" si="166"/>
        <v>0.18958333333333333</v>
      </c>
      <c r="AC331" s="61">
        <f t="shared" si="162"/>
        <v>0.31458333333333333</v>
      </c>
      <c r="AD331" s="60" t="str">
        <f t="shared" si="163"/>
        <v/>
      </c>
      <c r="AE331" s="64" t="str">
        <f t="shared" si="164"/>
        <v/>
      </c>
      <c r="AF331" s="37">
        <f>Tides!H331</f>
        <v>0.33888888888888885</v>
      </c>
      <c r="AG331" s="37">
        <f>Tides!I331</f>
        <v>0.7319444444444444</v>
      </c>
    </row>
    <row r="332" spans="1:33" ht="19.95" customHeight="1" x14ac:dyDescent="0.25">
      <c r="A332" s="8" t="str">
        <f>Tides!A332</f>
        <v>Fri 28</v>
      </c>
      <c r="B332" s="9">
        <f>IF(ISNUMBER(TIMEVALUE(LEFT(Tides!B332,5))),TIMEVALUE(LEFT(Tides!B332,5)),"")</f>
        <v>0.52083333333333337</v>
      </c>
      <c r="C332" s="10">
        <f>IF(ISNUMBER(VALUE(LEFT(RIGHT(Tides!B332,6),4))),VALUE(LEFT(RIGHT(Tides!B332,6),4)),"")</f>
        <v>4</v>
      </c>
      <c r="D332" s="9">
        <f>IF(ISNUMBER(TIMEVALUE(LEFT(Tides!C332,5))),TIMEVALUE(LEFT(Tides!C332,5)),"")</f>
        <v>0.27986111111111112</v>
      </c>
      <c r="E332" s="10">
        <f>COUNTIF(Tides!C332, "*PM*")</f>
        <v>0</v>
      </c>
      <c r="F332" s="59">
        <f>IF(ISNUMBER(TIMEVALUE(LEFT(Tides!C332,5))),TIMEVALUE(LEFT(Tides!C332,5)),"")</f>
        <v>0.27986111111111112</v>
      </c>
      <c r="G332" s="51">
        <f>IF(ISNUMBER(VALUE(LEFT(RIGHT(Tides!C332,6),4))),VALUE(LEFT(RIGHT(Tides!C332,6),4)),"")</f>
        <v>1</v>
      </c>
      <c r="H332" s="9">
        <f>IF(ISNUMBER(TIMEVALUE(LEFT(Tides!D332,5))),TIMEVALUE(LEFT(Tides!D332,5)),"")</f>
        <v>4.4444444444444446E-2</v>
      </c>
      <c r="I332" s="10">
        <f>IF(ISNUMBER(VALUE(LEFT(RIGHT(Tides!D332,6),4))),VALUE(LEFT(RIGHT(Tides!D332,6),4)),"")</f>
        <v>4</v>
      </c>
      <c r="J332" s="9">
        <f>IF(ISNUMBER(TIMEVALUE(LEFT(Tides!E332,5))),TIMEVALUE(LEFT(Tides!E332,5)),"")</f>
        <v>0.29097222222222224</v>
      </c>
      <c r="K332" s="10">
        <f>COUNTIF(Tides!E332, "*PM*")</f>
        <v>1</v>
      </c>
      <c r="L332" s="59">
        <f t="shared" si="165"/>
        <v>0.79097222222222219</v>
      </c>
      <c r="M332" s="51">
        <f>IF(ISNUMBER(VALUE(LEFT(RIGHT(Tides!E332,6),4))),VALUE(LEFT(RIGHT(Tides!E332,6),4)),"")</f>
        <v>1.2</v>
      </c>
      <c r="N332" s="9" t="str">
        <f>IF(ISNUMBER(TIMEVALUE(LEFT(Tides!F332,5))),TIMEVALUE(LEFT(Tides!F332,5)),"")</f>
        <v/>
      </c>
      <c r="O332" s="9"/>
      <c r="P332" s="10" t="str">
        <f>IF(ISNUMBER(VALUE(LEFT(RIGHT(Tides!F332,6),4))),VALUE(LEFT(RIGHT(Tides!F332,6),4)),"")</f>
        <v/>
      </c>
      <c r="R332" s="36" t="str">
        <f t="shared" si="156"/>
        <v>Fri 28</v>
      </c>
      <c r="S332" s="22" t="str">
        <f t="shared" si="157"/>
        <v>1.5 hour</v>
      </c>
      <c r="T332" s="22">
        <f t="shared" si="168"/>
        <v>6.25E-2</v>
      </c>
      <c r="U332" s="22" t="str">
        <f t="shared" si="158"/>
        <v>1.5 hour</v>
      </c>
      <c r="V332" s="22">
        <f t="shared" si="160"/>
        <v>6.25E-2</v>
      </c>
      <c r="W332" s="22" t="str">
        <f>IF(ISTEXT(Tides!B332),Tides!B332,"")</f>
        <v>12:30 AM / 4.0 m</v>
      </c>
      <c r="X332" s="22" t="str">
        <f>IF(ISTEXT(Tides!C332),Tides!C332,"")</f>
        <v>6:43 AM / 1.0 m</v>
      </c>
      <c r="Y332" s="22" t="str">
        <f>IF(ISTEXT(Tides!D332),Tides!D332,"")</f>
        <v>1:04 PM / 4.0 m</v>
      </c>
      <c r="Z332" s="22" t="str">
        <f>IF(ISTEXT(Tides!E332),Tides!E332,"")</f>
        <v>6:59 PM / 1.2 m</v>
      </c>
      <c r="AA332" s="22" t="str">
        <f>IF(ISTEXT(Tides!F332),Tides!F332,"")</f>
        <v/>
      </c>
      <c r="AB332" s="60">
        <f t="shared" si="166"/>
        <v>0.21736111111111112</v>
      </c>
      <c r="AC332" s="61">
        <f t="shared" si="162"/>
        <v>0.34236111111111112</v>
      </c>
      <c r="AD332" s="60">
        <f t="shared" si="163"/>
        <v>0.72847222222222219</v>
      </c>
      <c r="AE332" s="64">
        <f t="shared" si="164"/>
        <v>0.85347222222222219</v>
      </c>
      <c r="AF332" s="37">
        <f>Tides!H332</f>
        <v>0.34097222222222223</v>
      </c>
      <c r="AG332" s="37">
        <f>Tides!I332</f>
        <v>0.73055555555555562</v>
      </c>
    </row>
    <row r="333" spans="1:33" ht="19.95" customHeight="1" x14ac:dyDescent="0.25">
      <c r="A333" s="8" t="str">
        <f>Tides!A333</f>
        <v>Sat 29</v>
      </c>
      <c r="B333" s="9">
        <f>IF(ISNUMBER(TIMEVALUE(LEFT(Tides!B333,5))),TIMEVALUE(LEFT(Tides!B333,5)),"")</f>
        <v>4.7916666666666663E-2</v>
      </c>
      <c r="C333" s="10">
        <f>IF(ISNUMBER(VALUE(LEFT(RIGHT(Tides!B333,6),4))),VALUE(LEFT(RIGHT(Tides!B333,6),4)),"")</f>
        <v>4.2</v>
      </c>
      <c r="D333" s="9">
        <f>IF(ISNUMBER(TIMEVALUE(LEFT(Tides!C333,5))),TIMEVALUE(LEFT(Tides!C333,5)),"")</f>
        <v>0.30416666666666664</v>
      </c>
      <c r="E333" s="10">
        <f>COUNTIF(Tides!C333, "*PM*")</f>
        <v>0</v>
      </c>
      <c r="F333" s="59">
        <f>IF(ISNUMBER(TIMEVALUE(LEFT(Tides!C333,5))),TIMEVALUE(LEFT(Tides!C333,5)),"")</f>
        <v>0.30416666666666664</v>
      </c>
      <c r="G333" s="51">
        <f>IF(ISNUMBER(VALUE(LEFT(RIGHT(Tides!C333,6),4))),VALUE(LEFT(RIGHT(Tides!C333,6),4)),"")</f>
        <v>0.9</v>
      </c>
      <c r="H333" s="9">
        <f>IF(ISNUMBER(TIMEVALUE(LEFT(Tides!D333,5))),TIMEVALUE(LEFT(Tides!D333,5)),"")</f>
        <v>6.7361111111111108E-2</v>
      </c>
      <c r="I333" s="10">
        <f>IF(ISNUMBER(VALUE(LEFT(RIGHT(Tides!D333,6),4))),VALUE(LEFT(RIGHT(Tides!D333,6),4)),"")</f>
        <v>4.0999999999999996</v>
      </c>
      <c r="J333" s="9">
        <f>IF(ISNUMBER(TIMEVALUE(LEFT(Tides!E333,5))),TIMEVALUE(LEFT(Tides!E333,5)),"")</f>
        <v>0.31458333333333333</v>
      </c>
      <c r="K333" s="10">
        <f>COUNTIF(Tides!E333, "*PM*")</f>
        <v>1</v>
      </c>
      <c r="L333" s="59">
        <f t="shared" si="165"/>
        <v>0.81458333333333333</v>
      </c>
      <c r="M333" s="51">
        <f>IF(ISNUMBER(VALUE(LEFT(RIGHT(Tides!E333,6),4))),VALUE(LEFT(RIGHT(Tides!E333,6),4)),"")</f>
        <v>1.1000000000000001</v>
      </c>
      <c r="N333" s="9" t="str">
        <f>IF(ISNUMBER(TIMEVALUE(LEFT(Tides!F333,5))),TIMEVALUE(LEFT(Tides!F333,5)),"")</f>
        <v/>
      </c>
      <c r="O333" s="9"/>
      <c r="P333" s="10" t="str">
        <f>IF(ISNUMBER(VALUE(LEFT(RIGHT(Tides!F333,6),4))),VALUE(LEFT(RIGHT(Tides!F333,6),4)),"")</f>
        <v/>
      </c>
      <c r="R333" s="36" t="str">
        <f t="shared" si="156"/>
        <v>Sat 29</v>
      </c>
      <c r="S333" s="22" t="str">
        <f t="shared" si="157"/>
        <v>1.5 hour</v>
      </c>
      <c r="T333" s="22">
        <f t="shared" si="168"/>
        <v>6.25E-2</v>
      </c>
      <c r="U333" s="22" t="str">
        <f t="shared" si="158"/>
        <v>1.5 hour</v>
      </c>
      <c r="V333" s="22">
        <f t="shared" si="160"/>
        <v>6.25E-2</v>
      </c>
      <c r="W333" s="22" t="str">
        <f>IF(ISTEXT(Tides!B333),Tides!B333,"")</f>
        <v>1:09 AM / 4.2 m</v>
      </c>
      <c r="X333" s="22" t="str">
        <f>IF(ISTEXT(Tides!C333),Tides!C333,"")</f>
        <v>7:18 AM / 0.9 m</v>
      </c>
      <c r="Y333" s="22" t="str">
        <f>IF(ISTEXT(Tides!D333),Tides!D333,"")</f>
        <v>1:37 PM / 4.1 m</v>
      </c>
      <c r="Z333" s="22" t="str">
        <f>IF(ISTEXT(Tides!E333),Tides!E333,"")</f>
        <v>7:33 PM / 1.1 m</v>
      </c>
      <c r="AA333" s="22" t="str">
        <f>IF(ISTEXT(Tides!F333),Tides!F333,"")</f>
        <v/>
      </c>
      <c r="AB333" s="60">
        <f t="shared" si="166"/>
        <v>0.24166666666666664</v>
      </c>
      <c r="AC333" s="61">
        <f t="shared" si="162"/>
        <v>0.36666666666666664</v>
      </c>
      <c r="AD333" s="60">
        <f t="shared" si="163"/>
        <v>0.75208333333333333</v>
      </c>
      <c r="AE333" s="64">
        <f t="shared" si="164"/>
        <v>0.87708333333333333</v>
      </c>
      <c r="AF333" s="37">
        <f>Tides!H333</f>
        <v>0.34236111111111112</v>
      </c>
      <c r="AG333" s="37">
        <f>Tides!I333</f>
        <v>0.7284722222222223</v>
      </c>
    </row>
    <row r="334" spans="1:33" ht="19.95" customHeight="1" x14ac:dyDescent="0.25">
      <c r="A334" s="8" t="str">
        <f>Tides!A334</f>
        <v>Sun 30</v>
      </c>
      <c r="B334" s="9">
        <f>IF(ISNUMBER(TIMEVALUE(LEFT(Tides!B334,5))),TIMEVALUE(LEFT(Tides!B334,5)),"")</f>
        <v>7.2916666666666671E-2</v>
      </c>
      <c r="C334" s="10">
        <f>IF(ISNUMBER(VALUE(LEFT(RIGHT(Tides!B334,6),4))),VALUE(LEFT(RIGHT(Tides!B334,6),4)),"")</f>
        <v>4.2</v>
      </c>
      <c r="D334" s="9">
        <f>IF(ISNUMBER(TIMEVALUE(LEFT(Tides!C334,5))),TIMEVALUE(LEFT(Tides!C334,5)),"")</f>
        <v>0.28541666666666665</v>
      </c>
      <c r="E334" s="10">
        <f>COUNTIF(Tides!C334, "*PM*")</f>
        <v>0</v>
      </c>
      <c r="F334" s="59">
        <f>IF(ISNUMBER(TIMEVALUE(LEFT(Tides!C334,5))),TIMEVALUE(LEFT(Tides!C334,5)),"")</f>
        <v>0.28541666666666665</v>
      </c>
      <c r="G334" s="51">
        <f>IF(ISNUMBER(VALUE(LEFT(RIGHT(Tides!C334,6),4))),VALUE(LEFT(RIGHT(Tides!C334,6),4)),"")</f>
        <v>0.9</v>
      </c>
      <c r="H334" s="9">
        <f>IF(ISNUMBER(TIMEVALUE(LEFT(Tides!D334,5))),TIMEVALUE(LEFT(Tides!D334,5)),"")</f>
        <v>4.6527777777777779E-2</v>
      </c>
      <c r="I334" s="10">
        <f>IF(ISNUMBER(VALUE(LEFT(RIGHT(Tides!D334,6),4))),VALUE(LEFT(RIGHT(Tides!D334,6),4)),"")</f>
        <v>4.2</v>
      </c>
      <c r="J334" s="9">
        <f>IF(ISNUMBER(TIMEVALUE(LEFT(Tides!E334,5))),TIMEVALUE(LEFT(Tides!E334,5)),"")</f>
        <v>0.2951388888888889</v>
      </c>
      <c r="K334" s="10">
        <f>COUNTIF(Tides!E334, "*PM*")</f>
        <v>1</v>
      </c>
      <c r="L334" s="59">
        <f t="shared" si="165"/>
        <v>0.79513888888888884</v>
      </c>
      <c r="M334" s="51">
        <f>IF(ISNUMBER(VALUE(LEFT(RIGHT(Tides!E334,6),4))),VALUE(LEFT(RIGHT(Tides!E334,6),4)),"")</f>
        <v>1</v>
      </c>
      <c r="N334" s="9" t="str">
        <f>IF(ISNUMBER(TIMEVALUE(LEFT(Tides!F334,5))),TIMEVALUE(LEFT(Tides!F334,5)),"")</f>
        <v/>
      </c>
      <c r="O334" s="9"/>
      <c r="P334" s="10" t="str">
        <f>IF(ISNUMBER(VALUE(LEFT(RIGHT(Tides!F334,6),4))),VALUE(LEFT(RIGHT(Tides!F334,6),4)),"")</f>
        <v/>
      </c>
      <c r="R334" s="36" t="str">
        <f t="shared" si="156"/>
        <v>Sun 30</v>
      </c>
      <c r="S334" s="22" t="str">
        <f t="shared" si="157"/>
        <v>1.5 hour</v>
      </c>
      <c r="T334" s="22">
        <f t="shared" si="168"/>
        <v>6.25E-2</v>
      </c>
      <c r="U334" s="22" t="str">
        <f t="shared" si="158"/>
        <v>1.5 hour</v>
      </c>
      <c r="V334" s="22">
        <f t="shared" si="160"/>
        <v>6.25E-2</v>
      </c>
      <c r="W334" s="22" t="str">
        <f>IF(ISTEXT(Tides!B334),Tides!B334,"")</f>
        <v>1:45 AM / 4.2 m</v>
      </c>
      <c r="X334" s="22" t="str">
        <f>IF(ISTEXT(Tides!C334),Tides!C334,"")</f>
        <v>6:51 AM / 0.9 m</v>
      </c>
      <c r="Y334" s="22" t="str">
        <f>IF(ISTEXT(Tides!D334),Tides!D334,"")</f>
        <v>1:07 PM / 4.2 m</v>
      </c>
      <c r="Z334" s="22" t="str">
        <f>IF(ISTEXT(Tides!E334),Tides!E334,"")</f>
        <v>7:05 PM / 1.0 m</v>
      </c>
      <c r="AA334" s="22" t="str">
        <f>IF(ISTEXT(Tides!F334),Tides!F334,"")</f>
        <v/>
      </c>
      <c r="AB334" s="60">
        <f t="shared" si="166"/>
        <v>0.22291666666666665</v>
      </c>
      <c r="AC334" s="61">
        <f t="shared" si="162"/>
        <v>0.34791666666666665</v>
      </c>
      <c r="AD334" s="60">
        <f t="shared" si="163"/>
        <v>0.73263888888888884</v>
      </c>
      <c r="AE334" s="64">
        <f t="shared" si="164"/>
        <v>0.85763888888888884</v>
      </c>
      <c r="AF334" s="37">
        <f>Tides!H334</f>
        <v>0.30208333333333331</v>
      </c>
      <c r="AG334" s="37">
        <f>Tides!I334</f>
        <v>0.68541666666666667</v>
      </c>
    </row>
    <row r="335" spans="1:33" ht="19.95" customHeight="1" thickBot="1" x14ac:dyDescent="0.3">
      <c r="A335" s="8" t="str">
        <f>Tides!A335</f>
        <v>Mon 31</v>
      </c>
      <c r="B335" s="9">
        <f>IF(ISNUMBER(TIMEVALUE(LEFT(Tides!B335,5))),TIMEVALUE(LEFT(Tides!B335,5)),"")</f>
        <v>5.4166666666666669E-2</v>
      </c>
      <c r="C335" s="10">
        <f>IF(ISNUMBER(VALUE(LEFT(RIGHT(Tides!B335,6),4))),VALUE(LEFT(RIGHT(Tides!B335,6),4)),"")</f>
        <v>4.3</v>
      </c>
      <c r="D335" s="9">
        <f>IF(ISNUMBER(TIMEVALUE(LEFT(Tides!C335,5))),TIMEVALUE(LEFT(Tides!C335,5)),"")</f>
        <v>0.30694444444444441</v>
      </c>
      <c r="E335" s="10">
        <f>COUNTIF(Tides!C335, "*PM*")</f>
        <v>0</v>
      </c>
      <c r="F335" s="59">
        <f>IF(ISNUMBER(TIMEVALUE(LEFT(Tides!C335,5))),TIMEVALUE(LEFT(Tides!C335,5)),"")</f>
        <v>0.30694444444444441</v>
      </c>
      <c r="G335" s="51">
        <f>IF(ISNUMBER(VALUE(LEFT(RIGHT(Tides!C335,6),4))),VALUE(LEFT(RIGHT(Tides!C335,6),4)),"")</f>
        <v>0.9</v>
      </c>
      <c r="H335" s="9">
        <f>IF(ISNUMBER(TIMEVALUE(LEFT(Tides!D335,5))),TIMEVALUE(LEFT(Tides!D335,5)),"")</f>
        <v>6.7361111111111108E-2</v>
      </c>
      <c r="I335" s="10">
        <f>IF(ISNUMBER(VALUE(LEFT(RIGHT(Tides!D335,6),4))),VALUE(LEFT(RIGHT(Tides!D335,6),4)),"")</f>
        <v>4.2</v>
      </c>
      <c r="J335" s="9">
        <f>IF(ISNUMBER(TIMEVALUE(LEFT(Tides!E335,5))),TIMEVALUE(LEFT(Tides!E335,5)),"")</f>
        <v>0.31736111111111115</v>
      </c>
      <c r="K335" s="10">
        <f>COUNTIF(Tides!E335, "*PM*")</f>
        <v>1</v>
      </c>
      <c r="L335" s="59">
        <f t="shared" si="165"/>
        <v>0.8173611111111112</v>
      </c>
      <c r="M335" s="51">
        <f>IF(ISNUMBER(VALUE(LEFT(RIGHT(Tides!E335,6),4))),VALUE(LEFT(RIGHT(Tides!E335,6),4)),"")</f>
        <v>0.9</v>
      </c>
      <c r="N335" s="9" t="str">
        <f>IF(ISNUMBER(TIMEVALUE(LEFT(Tides!F335,5))),TIMEVALUE(LEFT(Tides!F335,5)),"")</f>
        <v/>
      </c>
      <c r="O335" s="9"/>
      <c r="P335" s="10" t="str">
        <f>IF(ISNUMBER(VALUE(LEFT(RIGHT(Tides!F335,6),4))),VALUE(LEFT(RIGHT(Tides!F335,6),4)),"")</f>
        <v/>
      </c>
      <c r="R335" s="50" t="str">
        <f t="shared" si="156"/>
        <v>Mon 31</v>
      </c>
      <c r="S335" s="38" t="str">
        <f t="shared" si="157"/>
        <v>1.5 hour</v>
      </c>
      <c r="T335" s="38">
        <f t="shared" si="168"/>
        <v>6.25E-2</v>
      </c>
      <c r="U335" s="38" t="str">
        <f t="shared" si="158"/>
        <v>1.5 hour</v>
      </c>
      <c r="V335" s="38">
        <f t="shared" si="160"/>
        <v>6.25E-2</v>
      </c>
      <c r="W335" s="38" t="str">
        <f>IF(ISTEXT(Tides!B335),Tides!B335,"")</f>
        <v>1:18 AM / 4.3 m</v>
      </c>
      <c r="X335" s="38" t="str">
        <f>IF(ISTEXT(Tides!C335),Tides!C335,"")</f>
        <v>7:22 AM / 0.9 m</v>
      </c>
      <c r="Y335" s="38" t="str">
        <f>IF(ISTEXT(Tides!D335),Tides!D335,"")</f>
        <v>1:37 PM / 4.2 m</v>
      </c>
      <c r="Z335" s="38" t="str">
        <f>IF(ISTEXT(Tides!E335),Tides!E335,"")</f>
        <v>7:37 PM / 0.9 m</v>
      </c>
      <c r="AA335" s="38" t="str">
        <f>IF(ISTEXT(Tides!F335),Tides!F335,"")</f>
        <v/>
      </c>
      <c r="AB335" s="65">
        <f t="shared" si="166"/>
        <v>0.24444444444444441</v>
      </c>
      <c r="AC335" s="66">
        <f t="shared" si="162"/>
        <v>0.36944444444444441</v>
      </c>
      <c r="AD335" s="65">
        <f t="shared" si="163"/>
        <v>0.7548611111111112</v>
      </c>
      <c r="AE335" s="67">
        <f t="shared" si="164"/>
        <v>0.8798611111111112</v>
      </c>
      <c r="AF335" s="37">
        <f>Tides!H335</f>
        <v>0.3034722222222222</v>
      </c>
      <c r="AG335" s="37">
        <f>Tides!I335</f>
        <v>0.68402777777777779</v>
      </c>
    </row>
    <row r="336" spans="1:33" ht="19.95" customHeight="1" x14ac:dyDescent="0.25">
      <c r="A336" s="10"/>
      <c r="B336" s="10"/>
      <c r="C336" s="10"/>
      <c r="D336" s="10"/>
      <c r="E336" s="10"/>
      <c r="F336" s="10"/>
      <c r="G336" s="51"/>
      <c r="AF336" s="37"/>
      <c r="AG336" s="37"/>
    </row>
    <row r="337" spans="1:33" s="16" customFormat="1" ht="19.95" customHeight="1" thickBot="1" x14ac:dyDescent="0.3">
      <c r="A337" s="15">
        <f>Tides!A337</f>
        <v>42675</v>
      </c>
      <c r="B337" s="40" t="str">
        <f>IF(ISNUMBER(TIMEVALUE(LEFT(Tides!B336,5))),TIMEVALUE(LEFT(Tides!B336,5)),"")</f>
        <v/>
      </c>
      <c r="C337" s="41" t="str">
        <f>IF(ISNUMBER(VALUE(LEFT(RIGHT(Tides!B336,6),4))),VALUE(LEFT(RIGHT(Tides!B336,6),4)),"")</f>
        <v/>
      </c>
      <c r="D337" s="41"/>
      <c r="E337" s="41"/>
      <c r="F337" s="40" t="str">
        <f>IF(ISNUMBER(TIMEVALUE(LEFT(Tides!C336,5))),TIMEVALUE(LEFT(Tides!C336,5)),"")</f>
        <v/>
      </c>
      <c r="G337" s="56" t="str">
        <f>IF(ISNUMBER(VALUE(LEFT(RIGHT(Tides!C336,6),4))),VALUE(LEFT(RIGHT(Tides!C336,6),4)),"")</f>
        <v/>
      </c>
      <c r="H337" s="40" t="str">
        <f>IF(ISNUMBER(TIMEVALUE(LEFT(Tides!D336,5))),TIMEVALUE(LEFT(Tides!D336,5)),"")</f>
        <v/>
      </c>
      <c r="I337" s="41" t="str">
        <f>IF(ISNUMBER(VALUE(LEFT(RIGHT(Tides!D336,6),4))),VALUE(LEFT(RIGHT(Tides!D336,6),4)),"")</f>
        <v/>
      </c>
      <c r="J337" s="41"/>
      <c r="K337" s="41"/>
      <c r="L337" s="40" t="str">
        <f>IF(ISNUMBER(TIMEVALUE(LEFT(Tides!E336,5))),TIMEVALUE(LEFT(Tides!E336,5)),"")</f>
        <v/>
      </c>
      <c r="M337" s="56" t="str">
        <f>IF(ISNUMBER(VALUE(LEFT(RIGHT(Tides!E336,6),4))),VALUE(LEFT(RIGHT(Tides!E336,6),4)),"")</f>
        <v/>
      </c>
      <c r="N337" s="40" t="str">
        <f>IF(ISNUMBER(TIMEVALUE(LEFT(Tides!F336,5))),TIMEVALUE(LEFT(Tides!F336,5)),"")</f>
        <v/>
      </c>
      <c r="O337" s="40"/>
      <c r="P337" s="41" t="str">
        <f>IF(ISNUMBER(VALUE(LEFT(RIGHT(Tides!F336,6),4))),VALUE(LEFT(RIGHT(Tides!F336,6),4)),"")</f>
        <v/>
      </c>
      <c r="R337" s="62">
        <f>A337</f>
        <v>42675</v>
      </c>
      <c r="S337" s="62"/>
      <c r="T337" s="62"/>
      <c r="U337" s="62"/>
      <c r="V337" s="62"/>
      <c r="W337" s="62"/>
      <c r="X337" s="62"/>
      <c r="AB337" s="17"/>
      <c r="AC337" s="18"/>
      <c r="AD337" s="17"/>
      <c r="AE337" s="18"/>
      <c r="AF337" s="39"/>
      <c r="AG337" s="39"/>
    </row>
    <row r="338" spans="1:33" ht="39.6" x14ac:dyDescent="0.25">
      <c r="A338" s="2" t="s">
        <v>8</v>
      </c>
      <c r="B338" s="3" t="s">
        <v>2</v>
      </c>
      <c r="C338" s="4"/>
      <c r="D338" s="58" t="s">
        <v>3</v>
      </c>
      <c r="E338" s="58" t="s">
        <v>1622</v>
      </c>
      <c r="F338" s="3" t="s">
        <v>1621</v>
      </c>
      <c r="G338" s="53"/>
      <c r="H338" s="5" t="s">
        <v>2</v>
      </c>
      <c r="I338" s="6"/>
      <c r="J338" s="58" t="s">
        <v>3</v>
      </c>
      <c r="K338" s="58" t="s">
        <v>1622</v>
      </c>
      <c r="L338" s="3" t="s">
        <v>1621</v>
      </c>
      <c r="M338" s="57"/>
      <c r="N338" s="5" t="s">
        <v>2</v>
      </c>
      <c r="O338" s="5"/>
      <c r="P338" s="7"/>
      <c r="R338" s="30" t="s">
        <v>8</v>
      </c>
      <c r="S338" s="31" t="s">
        <v>9</v>
      </c>
      <c r="T338" s="31"/>
      <c r="U338" s="31" t="s">
        <v>10</v>
      </c>
      <c r="V338" s="31"/>
      <c r="W338" s="21" t="s">
        <v>2</v>
      </c>
      <c r="X338" s="21" t="s">
        <v>3</v>
      </c>
      <c r="Y338" s="21" t="s">
        <v>2</v>
      </c>
      <c r="Z338" s="21" t="s">
        <v>3</v>
      </c>
      <c r="AA338" s="21" t="s">
        <v>2</v>
      </c>
      <c r="AB338" s="32" t="s">
        <v>11</v>
      </c>
      <c r="AC338" s="33" t="s">
        <v>12</v>
      </c>
      <c r="AD338" s="32" t="s">
        <v>11</v>
      </c>
      <c r="AE338" s="34" t="s">
        <v>12</v>
      </c>
      <c r="AF338" s="35" t="s">
        <v>5</v>
      </c>
      <c r="AG338" s="35" t="s">
        <v>6</v>
      </c>
    </row>
    <row r="339" spans="1:33" ht="19.95" customHeight="1" x14ac:dyDescent="0.25">
      <c r="A339" s="8" t="str">
        <f>Tides!A339</f>
        <v>Tue 1</v>
      </c>
      <c r="B339" s="9">
        <f>IF(ISNUMBER(TIMEVALUE(LEFT(Tides!B339,5))),TIMEVALUE(LEFT(Tides!B339,5)),"")</f>
        <v>7.6388888888888895E-2</v>
      </c>
      <c r="C339" s="10">
        <f>IF(ISNUMBER(VALUE(LEFT(RIGHT(Tides!B339,6),4))),VALUE(LEFT(RIGHT(Tides!B339,6),4)),"")</f>
        <v>4.2</v>
      </c>
      <c r="D339" s="9">
        <f>IF(ISNUMBER(TIMEVALUE(LEFT(Tides!C339,5))),TIMEVALUE(LEFT(Tides!C339,5)),"")</f>
        <v>0.32777777777777778</v>
      </c>
      <c r="E339" s="10">
        <f>COUNTIF(Tides!C339, "*PM*")</f>
        <v>0</v>
      </c>
      <c r="F339" s="59">
        <f t="shared" ref="F339:F355" si="170">IF(E339&gt;0,D339+0.5, D339)</f>
        <v>0.32777777777777778</v>
      </c>
      <c r="G339" s="51">
        <f>IF(ISNUMBER(VALUE(LEFT(RIGHT(Tides!C339,6),4))),VALUE(LEFT(RIGHT(Tides!C339,6),4)),"")</f>
        <v>0.9</v>
      </c>
      <c r="H339" s="9">
        <f>IF(ISNUMBER(TIMEVALUE(LEFT(Tides!D339,5))),TIMEVALUE(LEFT(Tides!D339,5)),"")</f>
        <v>8.7500000000000008E-2</v>
      </c>
      <c r="I339" s="10">
        <f>IF(ISNUMBER(VALUE(LEFT(RIGHT(Tides!D339,6),4))),VALUE(LEFT(RIGHT(Tides!D339,6),4)),"")</f>
        <v>4.2</v>
      </c>
      <c r="J339" s="9">
        <f>IF(ISNUMBER(TIMEVALUE(LEFT(Tides!E339,5))),TIMEVALUE(LEFT(Tides!E339,5)),"")</f>
        <v>0.33888888888888885</v>
      </c>
      <c r="K339" s="10">
        <f>COUNTIF(Tides!E339, "*PM*")</f>
        <v>1</v>
      </c>
      <c r="L339" s="59">
        <f t="shared" ref="L339:L346" si="171">IF(K339&gt;0,J339+0.5, J339)</f>
        <v>0.8388888888888888</v>
      </c>
      <c r="M339" s="51">
        <f>IF(ISNUMBER(VALUE(LEFT(RIGHT(Tides!E339,6),4))),VALUE(LEFT(RIGHT(Tides!E339,6),4)),"")</f>
        <v>0.9</v>
      </c>
      <c r="N339" s="9" t="str">
        <f>IF(ISNUMBER(TIMEVALUE(LEFT(Tides!F339,5))),TIMEVALUE(LEFT(Tides!F339,5)),"")</f>
        <v/>
      </c>
      <c r="O339" s="9"/>
      <c r="P339" s="10" t="str">
        <f>IF(ISNUMBER(VALUE(LEFT(RIGHT(Tides!F339,6),4))),VALUE(LEFT(RIGHT(Tides!F339,6),4)),"")</f>
        <v/>
      </c>
      <c r="Q339" s="11"/>
      <c r="R339" s="36" t="str">
        <f t="shared" ref="R339:R368" si="172">A339</f>
        <v>Tue 1</v>
      </c>
      <c r="S339" s="22" t="str">
        <f t="shared" ref="S339:S368" si="173">IF(OR(G339&gt;1.3,ISNUMBER(G339)=FALSE),"No Restriction",IF(G339&gt;1.2,"1.0 hour",IF(G339&gt;0.5,"1.5 hour","2.0 hours")))</f>
        <v>1.5 hour</v>
      </c>
      <c r="T339" s="22">
        <f>IF(OR(G339&gt;1.3,ISNUMBER(G339)=FALSE),0,IF(G339&gt;1.2,0.0416666666666667,IF(G339&gt;0.5,0.0625,0.0833333333333333)))</f>
        <v>6.25E-2</v>
      </c>
      <c r="U339" s="22" t="str">
        <f t="shared" ref="U339:U368" si="174">IF(OR(M339&gt;1.3,ISNUMBER(M339)=FALSE),"No Restriction",IF(M339&gt;1.2,"1.0 hour",IF(M339&gt;0.5,"1.5 hour","2.0 hours")))</f>
        <v>1.5 hour</v>
      </c>
      <c r="V339" s="22">
        <f>IF(OR(M339&gt;1.3,ISNUMBER(M339)=FALSE),0,IF(M339&gt;1.2,0.0416666666666667,IF(M339&gt;0.5,0.0625,0.0833333333333333)))</f>
        <v>6.25E-2</v>
      </c>
      <c r="W339" s="22" t="str">
        <f>IF(ISTEXT(Tides!B339),Tides!B339,"")</f>
        <v>1:50 AM / 4.2 m</v>
      </c>
      <c r="X339" s="22" t="str">
        <f>IF(ISTEXT(Tides!C339),Tides!C339,"")</f>
        <v>7:52 AM / 0.9 m</v>
      </c>
      <c r="Y339" s="22" t="str">
        <f>IF(ISTEXT(Tides!D339),Tides!D339,"")</f>
        <v>2:06 PM / 4.2 m</v>
      </c>
      <c r="Z339" s="22" t="str">
        <f>IF(ISTEXT(Tides!E339),Tides!E339,"")</f>
        <v>8:08 PM / 0.9 m</v>
      </c>
      <c r="AA339" s="22" t="str">
        <f>IF(ISTEXT(Tides!F339),Tides!F339,"")</f>
        <v/>
      </c>
      <c r="AB339" s="60">
        <f>IF(T339&gt;0,F339-T339,"")</f>
        <v>0.26527777777777778</v>
      </c>
      <c r="AC339" s="61">
        <f>IF(T339&gt;0,F339+T339,"")</f>
        <v>0.39027777777777778</v>
      </c>
      <c r="AD339" s="60">
        <f>IF(V339&gt;0,L339-V339,"")</f>
        <v>0.7763888888888888</v>
      </c>
      <c r="AE339" s="64">
        <f>IF(V339&gt;0,L339+V339,"")</f>
        <v>0.9013888888888888</v>
      </c>
      <c r="AF339" s="37">
        <f>Tides!H339</f>
        <v>0.30486111111111108</v>
      </c>
      <c r="AG339" s="37">
        <f>Tides!I339</f>
        <v>0.68194444444444446</v>
      </c>
    </row>
    <row r="340" spans="1:33" ht="19.95" customHeight="1" x14ac:dyDescent="0.25">
      <c r="A340" s="8" t="str">
        <f>Tides!A340</f>
        <v>Wed 2</v>
      </c>
      <c r="B340" s="9">
        <f>IF(ISNUMBER(TIMEVALUE(LEFT(Tides!B340,5))),TIMEVALUE(LEFT(Tides!B340,5)),"")</f>
        <v>9.8611111111111108E-2</v>
      </c>
      <c r="C340" s="10">
        <f>IF(ISNUMBER(VALUE(LEFT(RIGHT(Tides!B340,6),4))),VALUE(LEFT(RIGHT(Tides!B340,6),4)),"")</f>
        <v>4.2</v>
      </c>
      <c r="D340" s="9">
        <f>IF(ISNUMBER(TIMEVALUE(LEFT(Tides!C340,5))),TIMEVALUE(LEFT(Tides!C340,5)),"")</f>
        <v>0.34930555555555554</v>
      </c>
      <c r="E340" s="10">
        <f>COUNTIF(Tides!C340, "*PM*")</f>
        <v>0</v>
      </c>
      <c r="F340" s="59">
        <f t="shared" si="170"/>
        <v>0.34930555555555554</v>
      </c>
      <c r="G340" s="51">
        <f>IF(ISNUMBER(VALUE(LEFT(RIGHT(Tides!C340,6),4))),VALUE(LEFT(RIGHT(Tides!C340,6),4)),"")</f>
        <v>1</v>
      </c>
      <c r="H340" s="9">
        <f>IF(ISNUMBER(TIMEVALUE(LEFT(Tides!D340,5))),TIMEVALUE(LEFT(Tides!D340,5)),"")</f>
        <v>0.10833333333333334</v>
      </c>
      <c r="I340" s="10">
        <f>IF(ISNUMBER(VALUE(LEFT(RIGHT(Tides!D340,6),4))),VALUE(LEFT(RIGHT(Tides!D340,6),4)),"")</f>
        <v>4.0999999999999996</v>
      </c>
      <c r="J340" s="9">
        <f>IF(ISNUMBER(TIMEVALUE(LEFT(Tides!E340,5))),TIMEVALUE(LEFT(Tides!E340,5)),"")</f>
        <v>0.36180555555555555</v>
      </c>
      <c r="K340" s="10">
        <f>COUNTIF(Tides!E340, "*PM*")</f>
        <v>1</v>
      </c>
      <c r="L340" s="59">
        <f t="shared" si="171"/>
        <v>0.86180555555555549</v>
      </c>
      <c r="M340" s="51">
        <f>IF(ISNUMBER(VALUE(LEFT(RIGHT(Tides!E340,6),4))),VALUE(LEFT(RIGHT(Tides!E340,6),4)),"")</f>
        <v>1</v>
      </c>
      <c r="N340" s="9" t="str">
        <f>IF(ISNUMBER(TIMEVALUE(LEFT(Tides!F340,5))),TIMEVALUE(LEFT(Tides!F340,5)),"")</f>
        <v/>
      </c>
      <c r="O340" s="9"/>
      <c r="P340" s="10" t="str">
        <f>IF(ISNUMBER(VALUE(LEFT(RIGHT(Tides!F340,6),4))),VALUE(LEFT(RIGHT(Tides!F340,6),4)),"")</f>
        <v/>
      </c>
      <c r="R340" s="36" t="str">
        <f t="shared" si="172"/>
        <v>Wed 2</v>
      </c>
      <c r="S340" s="22" t="str">
        <f t="shared" si="173"/>
        <v>1.5 hour</v>
      </c>
      <c r="T340" s="22">
        <f t="shared" ref="T340:T357" si="175">IF(OR(G340&gt;1.3,ISNUMBER(G340)=FALSE),0,IF(G340&gt;1.2,0.0416666666666667,IF(G340&gt;0.5,0.0625,0.0833333333333333)))</f>
        <v>6.25E-2</v>
      </c>
      <c r="U340" s="22" t="str">
        <f t="shared" si="174"/>
        <v>1.5 hour</v>
      </c>
      <c r="V340" s="22">
        <f t="shared" ref="V340:V368" si="176">IF(OR(M340&gt;1.3,ISNUMBER(M340)=FALSE),0,IF(M340&gt;1.2,0.0416666666666667,IF(M340&gt;0.5,0.0625,0.0833333333333333)))</f>
        <v>6.25E-2</v>
      </c>
      <c r="W340" s="22" t="str">
        <f>IF(ISTEXT(Tides!B340),Tides!B340,"")</f>
        <v>2:22 AM / 4.2 m</v>
      </c>
      <c r="X340" s="22" t="str">
        <f>IF(ISTEXT(Tides!C340),Tides!C340,"")</f>
        <v>8:23 AM / 1.0 m</v>
      </c>
      <c r="Y340" s="22" t="str">
        <f>IF(ISTEXT(Tides!D340),Tides!D340,"")</f>
        <v>2:36 PM / 4.1 m</v>
      </c>
      <c r="Z340" s="22" t="str">
        <f>IF(ISTEXT(Tides!E340),Tides!E340,"")</f>
        <v>8:41 PM / 1.0 m</v>
      </c>
      <c r="AA340" s="22" t="str">
        <f>IF(ISTEXT(Tides!F340),Tides!F340,"")</f>
        <v/>
      </c>
      <c r="AB340" s="60">
        <f t="shared" ref="AB340:AB348" si="177">IF(T340&gt;0,F340-T340,"")</f>
        <v>0.28680555555555554</v>
      </c>
      <c r="AC340" s="61">
        <f t="shared" ref="AC340:AC368" si="178">IF(T340&gt;0,F340+T340,"")</f>
        <v>0.41180555555555554</v>
      </c>
      <c r="AD340" s="60">
        <f t="shared" ref="AD340:AD368" si="179">IF(V340&gt;0,L340-V340,"")</f>
        <v>0.79930555555555549</v>
      </c>
      <c r="AE340" s="64">
        <f t="shared" ref="AE340:AE368" si="180">IF(V340&gt;0,L340+V340,"")</f>
        <v>0.92430555555555549</v>
      </c>
      <c r="AF340" s="37">
        <f>Tides!H340</f>
        <v>0.30694444444444441</v>
      </c>
      <c r="AG340" s="37">
        <f>Tides!I340</f>
        <v>0.68055555555555547</v>
      </c>
    </row>
    <row r="341" spans="1:33" ht="19.95" customHeight="1" x14ac:dyDescent="0.25">
      <c r="A341" s="8" t="str">
        <f>Tides!A341</f>
        <v>Thu 3</v>
      </c>
      <c r="B341" s="9">
        <f>IF(ISNUMBER(TIMEVALUE(LEFT(Tides!B341,5))),TIMEVALUE(LEFT(Tides!B341,5)),"")</f>
        <v>0.12152777777777778</v>
      </c>
      <c r="C341" s="10">
        <f>IF(ISNUMBER(VALUE(LEFT(RIGHT(Tides!B341,6),4))),VALUE(LEFT(RIGHT(Tides!B341,6),4)),"")</f>
        <v>4</v>
      </c>
      <c r="D341" s="9">
        <f>IF(ISNUMBER(TIMEVALUE(LEFT(Tides!C341,5))),TIMEVALUE(LEFT(Tides!C341,5)),"")</f>
        <v>0.37152777777777773</v>
      </c>
      <c r="E341" s="10">
        <f>COUNTIF(Tides!C341, "*PM*")</f>
        <v>0</v>
      </c>
      <c r="F341" s="59">
        <f t="shared" si="170"/>
        <v>0.37152777777777773</v>
      </c>
      <c r="G341" s="51">
        <f>IF(ISNUMBER(VALUE(LEFT(RIGHT(Tides!C341,6),4))),VALUE(LEFT(RIGHT(Tides!C341,6),4)),"")</f>
        <v>1.1000000000000001</v>
      </c>
      <c r="H341" s="9">
        <f>IF(ISNUMBER(TIMEVALUE(LEFT(Tides!D341,5))),TIMEVALUE(LEFT(Tides!D341,5)),"")</f>
        <v>0.13055555555555556</v>
      </c>
      <c r="I341" s="10">
        <f>IF(ISNUMBER(VALUE(LEFT(RIGHT(Tides!D341,6),4))),VALUE(LEFT(RIGHT(Tides!D341,6),4)),"")</f>
        <v>4</v>
      </c>
      <c r="J341" s="9">
        <f>IF(ISNUMBER(TIMEVALUE(LEFT(Tides!E341,5))),TIMEVALUE(LEFT(Tides!E341,5)),"")</f>
        <v>0.38472222222222219</v>
      </c>
      <c r="K341" s="10">
        <f>COUNTIF(Tides!E341, "*PM*")</f>
        <v>1</v>
      </c>
      <c r="L341" s="59">
        <f t="shared" si="171"/>
        <v>0.88472222222222219</v>
      </c>
      <c r="M341" s="51">
        <f>IF(ISNUMBER(VALUE(LEFT(RIGHT(Tides!E341,6),4))),VALUE(LEFT(RIGHT(Tides!E341,6),4)),"")</f>
        <v>1.1000000000000001</v>
      </c>
      <c r="N341" s="9" t="str">
        <f>IF(ISNUMBER(TIMEVALUE(LEFT(Tides!F341,5))),TIMEVALUE(LEFT(Tides!F341,5)),"")</f>
        <v/>
      </c>
      <c r="O341" s="9"/>
      <c r="P341" s="10" t="str">
        <f>IF(ISNUMBER(VALUE(LEFT(RIGHT(Tides!F341,6),4))),VALUE(LEFT(RIGHT(Tides!F341,6),4)),"")</f>
        <v/>
      </c>
      <c r="R341" s="36" t="str">
        <f t="shared" si="172"/>
        <v>Thu 3</v>
      </c>
      <c r="S341" s="22" t="str">
        <f t="shared" si="173"/>
        <v>1.5 hour</v>
      </c>
      <c r="T341" s="22">
        <f t="shared" si="175"/>
        <v>6.25E-2</v>
      </c>
      <c r="U341" s="22" t="str">
        <f t="shared" si="174"/>
        <v>1.5 hour</v>
      </c>
      <c r="V341" s="22">
        <f t="shared" si="176"/>
        <v>6.25E-2</v>
      </c>
      <c r="W341" s="22" t="str">
        <f>IF(ISTEXT(Tides!B341),Tides!B341,"")</f>
        <v>2:55 AM / 4.0 m</v>
      </c>
      <c r="X341" s="22" t="str">
        <f>IF(ISTEXT(Tides!C341),Tides!C341,"")</f>
        <v>8:55 AM / 1.1 m</v>
      </c>
      <c r="Y341" s="22" t="str">
        <f>IF(ISTEXT(Tides!D341),Tides!D341,"")</f>
        <v>3:08 PM / 4.0 m</v>
      </c>
      <c r="Z341" s="22" t="str">
        <f>IF(ISTEXT(Tides!E341),Tides!E341,"")</f>
        <v>9:14 PM / 1.1 m</v>
      </c>
      <c r="AA341" s="22" t="str">
        <f>IF(ISTEXT(Tides!F341),Tides!F341,"")</f>
        <v/>
      </c>
      <c r="AB341" s="60">
        <f t="shared" si="177"/>
        <v>0.30902777777777773</v>
      </c>
      <c r="AC341" s="61">
        <f t="shared" si="178"/>
        <v>0.43402777777777773</v>
      </c>
      <c r="AD341" s="60">
        <f t="shared" si="179"/>
        <v>0.82222222222222219</v>
      </c>
      <c r="AE341" s="64">
        <f t="shared" si="180"/>
        <v>0.94722222222222219</v>
      </c>
      <c r="AF341" s="37">
        <f>Tides!H341</f>
        <v>0.30833333333333335</v>
      </c>
      <c r="AG341" s="37">
        <f>Tides!I341</f>
        <v>0.6791666666666667</v>
      </c>
    </row>
    <row r="342" spans="1:33" ht="19.95" customHeight="1" x14ac:dyDescent="0.25">
      <c r="A342" s="8" t="str">
        <f>Tides!A342</f>
        <v>Fri 4</v>
      </c>
      <c r="B342" s="9">
        <f>IF(ISNUMBER(TIMEVALUE(LEFT(Tides!B342,5))),TIMEVALUE(LEFT(Tides!B342,5)),"")</f>
        <v>0.14652777777777778</v>
      </c>
      <c r="C342" s="10">
        <f>IF(ISNUMBER(VALUE(LEFT(RIGHT(Tides!B342,6),4))),VALUE(LEFT(RIGHT(Tides!B342,6),4)),"")</f>
        <v>3.9</v>
      </c>
      <c r="D342" s="9">
        <f>IF(ISNUMBER(TIMEVALUE(LEFT(Tides!C342,5))),TIMEVALUE(LEFT(Tides!C342,5)),"")</f>
        <v>0.39444444444444443</v>
      </c>
      <c r="E342" s="10">
        <f>COUNTIF(Tides!C342, "*PM*")</f>
        <v>0</v>
      </c>
      <c r="F342" s="59">
        <f t="shared" si="170"/>
        <v>0.39444444444444443</v>
      </c>
      <c r="G342" s="51">
        <f>IF(ISNUMBER(VALUE(LEFT(RIGHT(Tides!C342,6),4))),VALUE(LEFT(RIGHT(Tides!C342,6),4)),"")</f>
        <v>1.3</v>
      </c>
      <c r="H342" s="9">
        <f>IF(ISNUMBER(TIMEVALUE(LEFT(Tides!D342,5))),TIMEVALUE(LEFT(Tides!D342,5)),"")</f>
        <v>0.15416666666666667</v>
      </c>
      <c r="I342" s="10">
        <f>IF(ISNUMBER(VALUE(LEFT(RIGHT(Tides!D342,6),4))),VALUE(LEFT(RIGHT(Tides!D342,6),4)),"")</f>
        <v>3.9</v>
      </c>
      <c r="J342" s="9">
        <f>IF(ISNUMBER(TIMEVALUE(LEFT(Tides!E342,5))),TIMEVALUE(LEFT(Tides!E342,5)),"")</f>
        <v>0.40972222222222227</v>
      </c>
      <c r="K342" s="10">
        <f>COUNTIF(Tides!E342, "*PM*")</f>
        <v>1</v>
      </c>
      <c r="L342" s="59">
        <f t="shared" si="171"/>
        <v>0.90972222222222232</v>
      </c>
      <c r="M342" s="51">
        <f>IF(ISNUMBER(VALUE(LEFT(RIGHT(Tides!E342,6),4))),VALUE(LEFT(RIGHT(Tides!E342,6),4)),"")</f>
        <v>1.2</v>
      </c>
      <c r="N342" s="9" t="str">
        <f>IF(ISNUMBER(TIMEVALUE(LEFT(Tides!F342,5))),TIMEVALUE(LEFT(Tides!F342,5)),"")</f>
        <v/>
      </c>
      <c r="O342" s="9"/>
      <c r="P342" s="10" t="str">
        <f>IF(ISNUMBER(VALUE(LEFT(RIGHT(Tides!F342,6),4))),VALUE(LEFT(RIGHT(Tides!F342,6),4)),"")</f>
        <v/>
      </c>
      <c r="R342" s="36" t="str">
        <f t="shared" si="172"/>
        <v>Fri 4</v>
      </c>
      <c r="S342" s="22" t="str">
        <f t="shared" si="173"/>
        <v>1.0 hour</v>
      </c>
      <c r="T342" s="22">
        <f t="shared" si="175"/>
        <v>4.1666666666666699E-2</v>
      </c>
      <c r="U342" s="22" t="str">
        <f t="shared" si="174"/>
        <v>1.5 hour</v>
      </c>
      <c r="V342" s="22">
        <f t="shared" si="176"/>
        <v>6.25E-2</v>
      </c>
      <c r="W342" s="22" t="str">
        <f>IF(ISTEXT(Tides!B342),Tides!B342,"")</f>
        <v>3:31 AM / 3.9 m</v>
      </c>
      <c r="X342" s="22" t="str">
        <f>IF(ISTEXT(Tides!C342),Tides!C342,"")</f>
        <v>9:28 AM / 1.3 m</v>
      </c>
      <c r="Y342" s="22" t="str">
        <f>IF(ISTEXT(Tides!D342),Tides!D342,"")</f>
        <v>3:42 PM / 3.9 m</v>
      </c>
      <c r="Z342" s="22" t="str">
        <f>IF(ISTEXT(Tides!E342),Tides!E342,"")</f>
        <v>9:50 PM / 1.2 m</v>
      </c>
      <c r="AA342" s="22" t="str">
        <f>IF(ISTEXT(Tides!F342),Tides!F342,"")</f>
        <v/>
      </c>
      <c r="AB342" s="60">
        <f t="shared" si="177"/>
        <v>0.35277777777777775</v>
      </c>
      <c r="AC342" s="61">
        <f t="shared" si="178"/>
        <v>0.43611111111111112</v>
      </c>
      <c r="AD342" s="60">
        <f t="shared" si="179"/>
        <v>0.84722222222222232</v>
      </c>
      <c r="AE342" s="64">
        <f t="shared" si="180"/>
        <v>0.97222222222222232</v>
      </c>
      <c r="AF342" s="37">
        <f>Tides!H342</f>
        <v>0.30972222222222223</v>
      </c>
      <c r="AG342" s="37">
        <f>Tides!I342</f>
        <v>0.67708333333333337</v>
      </c>
    </row>
    <row r="343" spans="1:33" ht="19.95" customHeight="1" x14ac:dyDescent="0.25">
      <c r="A343" s="8" t="str">
        <f>Tides!A343</f>
        <v>Sat 5</v>
      </c>
      <c r="B343" s="9">
        <f>IF(ISNUMBER(TIMEVALUE(LEFT(Tides!B343,5))),TIMEVALUE(LEFT(Tides!B343,5)),"")</f>
        <v>0.17361111111111113</v>
      </c>
      <c r="C343" s="10">
        <f>IF(ISNUMBER(VALUE(LEFT(RIGHT(Tides!B343,6),4))),VALUE(LEFT(RIGHT(Tides!B343,6),4)),"")</f>
        <v>3.7</v>
      </c>
      <c r="D343" s="9">
        <f>IF(ISNUMBER(TIMEVALUE(LEFT(Tides!C343,5))),TIMEVALUE(LEFT(Tides!C343,5)),"")</f>
        <v>0.4201388888888889</v>
      </c>
      <c r="E343" s="10">
        <f>COUNTIF(Tides!C343, "*PM*")</f>
        <v>0</v>
      </c>
      <c r="F343" s="59">
        <f t="shared" si="170"/>
        <v>0.4201388888888889</v>
      </c>
      <c r="G343" s="51">
        <f>IF(ISNUMBER(VALUE(LEFT(RIGHT(Tides!C343,6),4))),VALUE(LEFT(RIGHT(Tides!C343,6),4)),"")</f>
        <v>1.5</v>
      </c>
      <c r="H343" s="9">
        <f>IF(ISNUMBER(TIMEVALUE(LEFT(Tides!D343,5))),TIMEVALUE(LEFT(Tides!D343,5)),"")</f>
        <v>0.18124999999999999</v>
      </c>
      <c r="I343" s="10">
        <f>IF(ISNUMBER(VALUE(LEFT(RIGHT(Tides!D343,6),4))),VALUE(LEFT(RIGHT(Tides!D343,6),4)),"")</f>
        <v>3.7</v>
      </c>
      <c r="J343" s="9">
        <f>IF(ISNUMBER(TIMEVALUE(LEFT(Tides!E343,5))),TIMEVALUE(LEFT(Tides!E343,5)),"")</f>
        <v>0.4381944444444445</v>
      </c>
      <c r="K343" s="10">
        <f>COUNTIF(Tides!E343, "*PM*")</f>
        <v>1</v>
      </c>
      <c r="L343" s="59">
        <f t="shared" si="171"/>
        <v>0.93819444444444455</v>
      </c>
      <c r="M343" s="51">
        <f>IF(ISNUMBER(VALUE(LEFT(RIGHT(Tides!E343,6),4))),VALUE(LEFT(RIGHT(Tides!E343,6),4)),"")</f>
        <v>1.4</v>
      </c>
      <c r="N343" s="9" t="str">
        <f>IF(ISNUMBER(TIMEVALUE(LEFT(Tides!F343,5))),TIMEVALUE(LEFT(Tides!F343,5)),"")</f>
        <v/>
      </c>
      <c r="O343" s="9"/>
      <c r="P343" s="10" t="str">
        <f>IF(ISNUMBER(VALUE(LEFT(RIGHT(Tides!F343,6),4))),VALUE(LEFT(RIGHT(Tides!F343,6),4)),"")</f>
        <v/>
      </c>
      <c r="R343" s="36" t="str">
        <f t="shared" si="172"/>
        <v>Sat 5</v>
      </c>
      <c r="S343" s="22" t="str">
        <f t="shared" si="173"/>
        <v>No Restriction</v>
      </c>
      <c r="T343" s="22">
        <f t="shared" si="175"/>
        <v>0</v>
      </c>
      <c r="U343" s="22" t="str">
        <f t="shared" si="174"/>
        <v>No Restriction</v>
      </c>
      <c r="V343" s="22">
        <f t="shared" si="176"/>
        <v>0</v>
      </c>
      <c r="W343" s="22" t="str">
        <f>IF(ISTEXT(Tides!B343),Tides!B343,"")</f>
        <v>4:10 AM / 3.7 m</v>
      </c>
      <c r="X343" s="22" t="str">
        <f>IF(ISTEXT(Tides!C343),Tides!C343,"")</f>
        <v>10:05 AM / 1.5 m</v>
      </c>
      <c r="Y343" s="22" t="str">
        <f>IF(ISTEXT(Tides!D343),Tides!D343,"")</f>
        <v>4:21 PM / 3.7 m</v>
      </c>
      <c r="Z343" s="22" t="str">
        <f>IF(ISTEXT(Tides!E343),Tides!E343,"")</f>
        <v>10:31 PM / 1.4 m</v>
      </c>
      <c r="AA343" s="22" t="str">
        <f>IF(ISTEXT(Tides!F343),Tides!F343,"")</f>
        <v/>
      </c>
      <c r="AB343" s="60" t="str">
        <f t="shared" si="177"/>
        <v/>
      </c>
      <c r="AC343" s="61" t="str">
        <f t="shared" si="178"/>
        <v/>
      </c>
      <c r="AD343" s="60" t="str">
        <f t="shared" si="179"/>
        <v/>
      </c>
      <c r="AE343" s="64" t="str">
        <f t="shared" si="180"/>
        <v/>
      </c>
      <c r="AF343" s="37">
        <f>Tides!H343</f>
        <v>0.31111111111111112</v>
      </c>
      <c r="AG343" s="37">
        <f>Tides!I343</f>
        <v>0.67569444444444438</v>
      </c>
    </row>
    <row r="344" spans="1:33" ht="19.95" customHeight="1" x14ac:dyDescent="0.25">
      <c r="A344" s="8" t="str">
        <f>Tides!A344</f>
        <v>Sun 6</v>
      </c>
      <c r="B344" s="9">
        <f>IF(ISNUMBER(TIMEVALUE(LEFT(Tides!B344,5))),TIMEVALUE(LEFT(Tides!B344,5)),"")</f>
        <v>0.20694444444444446</v>
      </c>
      <c r="C344" s="10">
        <f>IF(ISNUMBER(VALUE(LEFT(RIGHT(Tides!B344,6),4))),VALUE(LEFT(RIGHT(Tides!B344,6),4)),"")</f>
        <v>3.6</v>
      </c>
      <c r="D344" s="9">
        <f>IF(ISNUMBER(TIMEVALUE(LEFT(Tides!C344,5))),TIMEVALUE(LEFT(Tides!C344,5)),"")</f>
        <v>0.45069444444444445</v>
      </c>
      <c r="E344" s="10">
        <f>COUNTIF(Tides!C344, "*PM*")</f>
        <v>0</v>
      </c>
      <c r="F344" s="59">
        <f t="shared" si="170"/>
        <v>0.45069444444444445</v>
      </c>
      <c r="G344" s="51">
        <f>IF(ISNUMBER(VALUE(LEFT(RIGHT(Tides!C344,6),4))),VALUE(LEFT(RIGHT(Tides!C344,6),4)),"")</f>
        <v>1.7</v>
      </c>
      <c r="H344" s="9">
        <f>IF(ISNUMBER(TIMEVALUE(LEFT(Tides!D344,5))),TIMEVALUE(LEFT(Tides!D344,5)),"")</f>
        <v>0.21527777777777779</v>
      </c>
      <c r="I344" s="10">
        <f>IF(ISNUMBER(VALUE(LEFT(RIGHT(Tides!D344,6),4))),VALUE(LEFT(RIGHT(Tides!D344,6),4)),"")</f>
        <v>3.6</v>
      </c>
      <c r="J344" s="9">
        <f>IF(ISNUMBER(TIMEVALUE(LEFT(Tides!E344,5))),TIMEVALUE(LEFT(Tides!E344,5)),"")</f>
        <v>0.47291666666666665</v>
      </c>
      <c r="K344" s="10">
        <f>COUNTIF(Tides!E344, "*PM*")</f>
        <v>1</v>
      </c>
      <c r="L344" s="59">
        <f t="shared" si="171"/>
        <v>0.97291666666666665</v>
      </c>
      <c r="M344" s="51">
        <f>IF(ISNUMBER(VALUE(LEFT(RIGHT(Tides!E344,6),4))),VALUE(LEFT(RIGHT(Tides!E344,6),4)),"")</f>
        <v>1.5</v>
      </c>
      <c r="N344" s="9" t="str">
        <f>IF(ISNUMBER(TIMEVALUE(LEFT(Tides!F344,5))),TIMEVALUE(LEFT(Tides!F344,5)),"")</f>
        <v/>
      </c>
      <c r="O344" s="9"/>
      <c r="P344" s="10" t="str">
        <f>IF(ISNUMBER(VALUE(LEFT(RIGHT(Tides!F344,6),4))),VALUE(LEFT(RIGHT(Tides!F344,6),4)),"")</f>
        <v/>
      </c>
      <c r="R344" s="36" t="str">
        <f t="shared" si="172"/>
        <v>Sun 6</v>
      </c>
      <c r="S344" s="22" t="str">
        <f t="shared" si="173"/>
        <v>No Restriction</v>
      </c>
      <c r="T344" s="22">
        <f t="shared" si="175"/>
        <v>0</v>
      </c>
      <c r="U344" s="22" t="str">
        <f t="shared" si="174"/>
        <v>No Restriction</v>
      </c>
      <c r="V344" s="22">
        <f t="shared" si="176"/>
        <v>0</v>
      </c>
      <c r="W344" s="22" t="str">
        <f>IF(ISTEXT(Tides!B344),Tides!B344,"")</f>
        <v>4:58 AM / 3.6 m</v>
      </c>
      <c r="X344" s="22" t="str">
        <f>IF(ISTEXT(Tides!C344),Tides!C344,"")</f>
        <v>10:49 AM / 1.7 m</v>
      </c>
      <c r="Y344" s="22" t="str">
        <f>IF(ISTEXT(Tides!D344),Tides!D344,"")</f>
        <v>5:10 PM / 3.6 m</v>
      </c>
      <c r="Z344" s="22" t="str">
        <f>IF(ISTEXT(Tides!E344),Tides!E344,"")</f>
        <v>11:21 PM / 1.5 m</v>
      </c>
      <c r="AA344" s="22" t="str">
        <f>IF(ISTEXT(Tides!F344),Tides!F344,"")</f>
        <v/>
      </c>
      <c r="AB344" s="60" t="str">
        <f t="shared" si="177"/>
        <v/>
      </c>
      <c r="AC344" s="61" t="str">
        <f t="shared" si="178"/>
        <v/>
      </c>
      <c r="AD344" s="60" t="str">
        <f t="shared" si="179"/>
        <v/>
      </c>
      <c r="AE344" s="64" t="str">
        <f t="shared" si="180"/>
        <v/>
      </c>
      <c r="AF344" s="37">
        <f>Tides!H344</f>
        <v>0.31319444444444444</v>
      </c>
      <c r="AG344" s="37">
        <f>Tides!I344</f>
        <v>0.6743055555555556</v>
      </c>
    </row>
    <row r="345" spans="1:33" ht="19.95" customHeight="1" x14ac:dyDescent="0.25">
      <c r="A345" s="8" t="str">
        <f>Tides!A345</f>
        <v>Mon 7</v>
      </c>
      <c r="B345" s="9">
        <f>IF(ISNUMBER(TIMEVALUE(LEFT(Tides!B345,5))),TIMEVALUE(LEFT(Tides!B345,5)),"")</f>
        <v>0.24930555555555556</v>
      </c>
      <c r="C345" s="10">
        <f>IF(ISNUMBER(VALUE(LEFT(RIGHT(Tides!B345,6),4))),VALUE(LEFT(RIGHT(Tides!B345,6),4)),"")</f>
        <v>3.4</v>
      </c>
      <c r="D345" s="9">
        <f>IF(ISNUMBER(TIMEVALUE(LEFT(Tides!C345,5))),TIMEVALUE(LEFT(Tides!C345,5)),"")</f>
        <v>0.48888888888888887</v>
      </c>
      <c r="E345" s="10">
        <f>COUNTIF(Tides!C345, "*PM*")</f>
        <v>0</v>
      </c>
      <c r="F345" s="59">
        <f t="shared" si="170"/>
        <v>0.48888888888888887</v>
      </c>
      <c r="G345" s="51">
        <f>IF(ISNUMBER(VALUE(LEFT(RIGHT(Tides!C345,6),4))),VALUE(LEFT(RIGHT(Tides!C345,6),4)),"")</f>
        <v>1.9</v>
      </c>
      <c r="H345" s="9">
        <f>IF(ISNUMBER(TIMEVALUE(LEFT(Tides!D345,5))),TIMEVALUE(LEFT(Tides!D345,5)),"")</f>
        <v>0.25833333333333336</v>
      </c>
      <c r="I345" s="10">
        <f>IF(ISNUMBER(VALUE(LEFT(RIGHT(Tides!D345,6),4))),VALUE(LEFT(RIGHT(Tides!D345,6),4)),"")</f>
        <v>3.5</v>
      </c>
      <c r="J345" s="9" t="str">
        <f>IF(ISNUMBER(TIMEVALUE(LEFT(Tides!E345,5))),TIMEVALUE(LEFT(Tides!E345,5)),"")</f>
        <v/>
      </c>
      <c r="K345" s="10">
        <f>COUNTIF(Tides!E345, "*PM*")</f>
        <v>0</v>
      </c>
      <c r="L345" s="59" t="str">
        <f t="shared" si="171"/>
        <v/>
      </c>
      <c r="M345" s="51" t="str">
        <f>IF(ISNUMBER(VALUE(LEFT(RIGHT(Tides!E345,6),4))),VALUE(LEFT(RIGHT(Tides!E345,6),4)),"")</f>
        <v/>
      </c>
      <c r="N345" s="9" t="str">
        <f>IF(ISNUMBER(TIMEVALUE(LEFT(Tides!F345,5))),TIMEVALUE(LEFT(Tides!F345,5)),"")</f>
        <v/>
      </c>
      <c r="O345" s="9"/>
      <c r="P345" s="10" t="str">
        <f>IF(ISNUMBER(VALUE(LEFT(RIGHT(Tides!F345,6),4))),VALUE(LEFT(RIGHT(Tides!F345,6),4)),"")</f>
        <v/>
      </c>
      <c r="R345" s="36" t="str">
        <f t="shared" si="172"/>
        <v>Mon 7</v>
      </c>
      <c r="S345" s="22" t="str">
        <f t="shared" si="173"/>
        <v>No Restriction</v>
      </c>
      <c r="T345" s="22">
        <f t="shared" si="175"/>
        <v>0</v>
      </c>
      <c r="U345" s="22" t="str">
        <f t="shared" si="174"/>
        <v>No Restriction</v>
      </c>
      <c r="V345" s="22">
        <f t="shared" si="176"/>
        <v>0</v>
      </c>
      <c r="W345" s="22" t="str">
        <f>IF(ISTEXT(Tides!B345),Tides!B345,"")</f>
        <v>5:59 AM / 3.4 m</v>
      </c>
      <c r="X345" s="22" t="str">
        <f>IF(ISTEXT(Tides!C345),Tides!C345,"")</f>
        <v>11:44 AM / 1.9 m</v>
      </c>
      <c r="Y345" s="22" t="str">
        <f>IF(ISTEXT(Tides!D345),Tides!D345,"")</f>
        <v>6:12 PM / 3.5 m</v>
      </c>
      <c r="Z345" s="22" t="str">
        <f>IF(ISTEXT(Tides!E345),Tides!E345,"")</f>
        <v/>
      </c>
      <c r="AA345" s="22" t="str">
        <f>IF(ISTEXT(Tides!F345),Tides!F345,"")</f>
        <v/>
      </c>
      <c r="AB345" s="60" t="str">
        <f t="shared" si="177"/>
        <v/>
      </c>
      <c r="AC345" s="61" t="str">
        <f t="shared" si="178"/>
        <v/>
      </c>
      <c r="AD345" s="60" t="str">
        <f t="shared" si="179"/>
        <v/>
      </c>
      <c r="AE345" s="64" t="str">
        <f t="shared" si="180"/>
        <v/>
      </c>
      <c r="AF345" s="37">
        <f>Tides!H345</f>
        <v>0.31458333333333333</v>
      </c>
      <c r="AG345" s="37">
        <f>Tides!I345</f>
        <v>0.67291666666666661</v>
      </c>
    </row>
    <row r="346" spans="1:33" ht="19.95" customHeight="1" x14ac:dyDescent="0.25">
      <c r="A346" s="8" t="str">
        <f>Tides!A346</f>
        <v>Tue 8</v>
      </c>
      <c r="B346" s="9" t="str">
        <f>IF(ISNUMBER(TIMEVALUE(LEFT(Tides!B346,5))),TIMEVALUE(LEFT(Tides!B346,5)),"")</f>
        <v/>
      </c>
      <c r="C346" s="10" t="str">
        <f>IF(ISNUMBER(VALUE(LEFT(RIGHT(Tides!B346,6),4))),VALUE(LEFT(RIGHT(Tides!B346,6),4)),"")</f>
        <v/>
      </c>
      <c r="D346" s="9">
        <f>IF(ISNUMBER(TIMEVALUE(LEFT(Tides!C346,5))),TIMEVALUE(LEFT(Tides!C346,5)),"")</f>
        <v>0.5180555555555556</v>
      </c>
      <c r="E346" s="10">
        <f>COUNTIF(Tides!C346, "*PM*")</f>
        <v>0</v>
      </c>
      <c r="F346" s="59">
        <f t="shared" si="170"/>
        <v>0.5180555555555556</v>
      </c>
      <c r="G346" s="51">
        <f>IF(ISNUMBER(VALUE(LEFT(RIGHT(Tides!C346,6),4))),VALUE(LEFT(RIGHT(Tides!C346,6),4)),"")</f>
        <v>1.6</v>
      </c>
      <c r="H346" s="9">
        <f>IF(ISNUMBER(TIMEVALUE(LEFT(Tides!D346,5))),TIMEVALUE(LEFT(Tides!D346,5)),"")</f>
        <v>0.29930555555555555</v>
      </c>
      <c r="I346" s="10">
        <f>IF(ISNUMBER(VALUE(LEFT(RIGHT(Tides!D346,6),4))),VALUE(LEFT(RIGHT(Tides!D346,6),4)),"")</f>
        <v>3.4</v>
      </c>
      <c r="J346" s="9">
        <f>IF(ISNUMBER(TIMEVALUE(LEFT(Tides!E346,5))),TIMEVALUE(LEFT(Tides!E346,5)),"")</f>
        <v>0.54027777777777775</v>
      </c>
      <c r="K346" s="10">
        <f>COUNTIF(Tides!E346, "*PM*")</f>
        <v>1</v>
      </c>
      <c r="L346" s="59">
        <f t="shared" si="171"/>
        <v>1.0402777777777779</v>
      </c>
      <c r="M346" s="51">
        <f>IF(ISNUMBER(VALUE(LEFT(RIGHT(Tides!E346,6),4))),VALUE(LEFT(RIGHT(Tides!E346,6),4)),"")</f>
        <v>1.9</v>
      </c>
      <c r="N346" s="9">
        <f>IF(ISNUMBER(TIMEVALUE(LEFT(Tides!F346,5))),TIMEVALUE(LEFT(Tides!F346,5)),"")</f>
        <v>0.30902777777777779</v>
      </c>
      <c r="O346" s="9"/>
      <c r="P346" s="10">
        <f>IF(ISNUMBER(VALUE(LEFT(RIGHT(Tides!F346,6),4))),VALUE(LEFT(RIGHT(Tides!F346,6),4)),"")</f>
        <v>3.5</v>
      </c>
      <c r="R346" s="36" t="str">
        <f t="shared" si="172"/>
        <v>Tue 8</v>
      </c>
      <c r="S346" s="22" t="str">
        <f t="shared" si="173"/>
        <v>No Restriction</v>
      </c>
      <c r="T346" s="22">
        <f t="shared" si="175"/>
        <v>0</v>
      </c>
      <c r="U346" s="22" t="str">
        <f t="shared" si="174"/>
        <v>No Restriction</v>
      </c>
      <c r="V346" s="22">
        <f t="shared" si="176"/>
        <v>0</v>
      </c>
      <c r="W346" s="22" t="str">
        <f>IF(ISTEXT(Tides!B346),Tides!B346,"")</f>
        <v/>
      </c>
      <c r="X346" s="22" t="str">
        <f>IF(ISTEXT(Tides!C346),Tides!C346,"")</f>
        <v>12:26 AM / 1.6 m</v>
      </c>
      <c r="Y346" s="22" t="str">
        <f>IF(ISTEXT(Tides!D346),Tides!D346,"")</f>
        <v>7:11 AM / 3.4 m</v>
      </c>
      <c r="Z346" s="22" t="str">
        <f>IF(ISTEXT(Tides!E346),Tides!E346,"")</f>
        <v>12:58 PM / 1.9 m</v>
      </c>
      <c r="AA346" s="22" t="str">
        <f>IF(ISTEXT(Tides!F346),Tides!F346,"")</f>
        <v>7:25 PM / 3.5 m</v>
      </c>
      <c r="AB346" s="60" t="str">
        <f t="shared" si="177"/>
        <v/>
      </c>
      <c r="AC346" s="61" t="str">
        <f t="shared" si="178"/>
        <v/>
      </c>
      <c r="AD346" s="60" t="str">
        <f t="shared" si="179"/>
        <v/>
      </c>
      <c r="AE346" s="64" t="str">
        <f t="shared" si="180"/>
        <v/>
      </c>
      <c r="AF346" s="37">
        <f>Tides!H346</f>
        <v>0.31597222222222221</v>
      </c>
      <c r="AG346" s="37">
        <f>Tides!I346</f>
        <v>0.67152777777777783</v>
      </c>
    </row>
    <row r="347" spans="1:33" ht="19.95" customHeight="1" x14ac:dyDescent="0.25">
      <c r="A347" s="8" t="str">
        <f>Tides!A347</f>
        <v>Wed 9</v>
      </c>
      <c r="B347" s="9" t="str">
        <f>IF(ISNUMBER(TIMEVALUE(LEFT(Tides!B347,5))),TIMEVALUE(LEFT(Tides!B347,5)),"")</f>
        <v/>
      </c>
      <c r="C347" s="10" t="str">
        <f>IF(ISNUMBER(VALUE(LEFT(RIGHT(Tides!B347,6),4))),VALUE(LEFT(RIGHT(Tides!B347,6),4)),"")</f>
        <v/>
      </c>
      <c r="D347" s="9">
        <f>IF(ISNUMBER(TIMEVALUE(LEFT(Tides!C347,5))),TIMEVALUE(LEFT(Tides!C347,5)),"")</f>
        <v>7.3611111111111113E-2</v>
      </c>
      <c r="E347" s="10">
        <f>COUNTIF(Tides!C347, "*PM*")</f>
        <v>0</v>
      </c>
      <c r="F347" s="59">
        <f t="shared" si="170"/>
        <v>7.3611111111111113E-2</v>
      </c>
      <c r="G347" s="51">
        <f>IF(ISNUMBER(VALUE(LEFT(RIGHT(Tides!C347,6),4))),VALUE(LEFT(RIGHT(Tides!C347,6),4)),"")</f>
        <v>1.6</v>
      </c>
      <c r="H347" s="9">
        <f>IF(ISNUMBER(TIMEVALUE(LEFT(Tides!D347,5))),TIMEVALUE(LEFT(Tides!D347,5)),"")</f>
        <v>0.35069444444444442</v>
      </c>
      <c r="I347" s="10">
        <f>IF(ISNUMBER(VALUE(LEFT(RIGHT(Tides!D347,6),4))),VALUE(LEFT(RIGHT(Tides!D347,6),4)),"")</f>
        <v>3.5</v>
      </c>
      <c r="J347" s="9">
        <f>IF(ISNUMBER(TIMEVALUE(LEFT(Tides!E347,5))),TIMEVALUE(LEFT(Tides!E347,5)),"")</f>
        <v>9.930555555555555E-2</v>
      </c>
      <c r="K347" s="10">
        <f>COUNTIF(Tides!E347, "*PM*")</f>
        <v>1</v>
      </c>
      <c r="L347" s="59">
        <f>IF(K347&gt;0,J347+0.5, J347)</f>
        <v>0.59930555555555554</v>
      </c>
      <c r="M347" s="51">
        <f>IF(ISNUMBER(VALUE(LEFT(RIGHT(Tides!E347,6),4))),VALUE(LEFT(RIGHT(Tides!E347,6),4)),"")</f>
        <v>1.9</v>
      </c>
      <c r="N347" s="9">
        <f>IF(ISNUMBER(TIMEVALUE(LEFT(Tides!F347,5))),TIMEVALUE(LEFT(Tides!F347,5)),"")</f>
        <v>0.35972222222222222</v>
      </c>
      <c r="O347" s="9"/>
      <c r="P347" s="10">
        <f>IF(ISNUMBER(VALUE(LEFT(RIGHT(Tides!F347,6),4))),VALUE(LEFT(RIGHT(Tides!F347,6),4)),"")</f>
        <v>3.6</v>
      </c>
      <c r="R347" s="36" t="str">
        <f t="shared" si="172"/>
        <v>Wed 9</v>
      </c>
      <c r="S347" s="22" t="str">
        <f t="shared" si="173"/>
        <v>No Restriction</v>
      </c>
      <c r="T347" s="22">
        <f t="shared" si="175"/>
        <v>0</v>
      </c>
      <c r="U347" s="22" t="str">
        <f t="shared" si="174"/>
        <v>No Restriction</v>
      </c>
      <c r="V347" s="22">
        <f t="shared" si="176"/>
        <v>0</v>
      </c>
      <c r="W347" s="22" t="str">
        <f>IF(ISTEXT(Tides!B347),Tides!B347,"")</f>
        <v/>
      </c>
      <c r="X347" s="22" t="str">
        <f>IF(ISTEXT(Tides!C347),Tides!C347,"")</f>
        <v>1:46 AM / 1.6 m</v>
      </c>
      <c r="Y347" s="22" t="str">
        <f>IF(ISTEXT(Tides!D347),Tides!D347,"")</f>
        <v>8:25 AM / 3.5 m</v>
      </c>
      <c r="Z347" s="22" t="str">
        <f>IF(ISTEXT(Tides!E347),Tides!E347,"")</f>
        <v>2:23 PM / 1.9 m</v>
      </c>
      <c r="AA347" s="22" t="str">
        <f>IF(ISTEXT(Tides!F347),Tides!F347,"")</f>
        <v>8:38 PM / 3.6 m</v>
      </c>
      <c r="AB347" s="60" t="str">
        <f t="shared" si="177"/>
        <v/>
      </c>
      <c r="AC347" s="61" t="str">
        <f t="shared" si="178"/>
        <v/>
      </c>
      <c r="AD347" s="60" t="str">
        <f t="shared" si="179"/>
        <v/>
      </c>
      <c r="AE347" s="64" t="str">
        <f t="shared" si="180"/>
        <v/>
      </c>
      <c r="AF347" s="37">
        <f>Tides!H347</f>
        <v>0.31805555555555554</v>
      </c>
      <c r="AG347" s="37">
        <f>Tides!I347</f>
        <v>0.67013888888888884</v>
      </c>
    </row>
    <row r="348" spans="1:33" ht="19.95" customHeight="1" x14ac:dyDescent="0.25">
      <c r="A348" s="8" t="str">
        <f>Tides!A348</f>
        <v>Thu 10</v>
      </c>
      <c r="B348" s="9" t="str">
        <f>IF(ISNUMBER(TIMEVALUE(LEFT(Tides!B348,5))),TIMEVALUE(LEFT(Tides!B348,5)),"")</f>
        <v/>
      </c>
      <c r="C348" s="10" t="str">
        <f>IF(ISNUMBER(VALUE(LEFT(RIGHT(Tides!B348,6),4))),VALUE(LEFT(RIGHT(Tides!B348,6),4)),"")</f>
        <v/>
      </c>
      <c r="D348" s="9">
        <f>IF(ISNUMBER(TIMEVALUE(LEFT(Tides!C348,5))),TIMEVALUE(LEFT(Tides!C348,5)),"")</f>
        <v>0.12638888888888888</v>
      </c>
      <c r="E348" s="10">
        <f>COUNTIF(Tides!C348, "*PM*")</f>
        <v>0</v>
      </c>
      <c r="F348" s="59">
        <f t="shared" si="170"/>
        <v>0.12638888888888888</v>
      </c>
      <c r="G348" s="51">
        <f>IF(ISNUMBER(VALUE(LEFT(RIGHT(Tides!C348,6),4))),VALUE(LEFT(RIGHT(Tides!C348,6),4)),"")</f>
        <v>1.4</v>
      </c>
      <c r="H348" s="9">
        <f>IF(ISNUMBER(TIMEVALUE(LEFT(Tides!D348,5))),TIMEVALUE(LEFT(Tides!D348,5)),"")</f>
        <v>0.39583333333333331</v>
      </c>
      <c r="I348" s="10">
        <f>IF(ISNUMBER(VALUE(LEFT(RIGHT(Tides!D348,6),4))),VALUE(LEFT(RIGHT(Tides!D348,6),4)),"")</f>
        <v>3.7</v>
      </c>
      <c r="J348" s="9">
        <f>IF(ISNUMBER(TIMEVALUE(LEFT(Tides!E348,5))),TIMEVALUE(LEFT(Tides!E348,5)),"")</f>
        <v>0.14861111111111111</v>
      </c>
      <c r="K348" s="10">
        <f>COUNTIF(Tides!E348, "*PM*")</f>
        <v>1</v>
      </c>
      <c r="L348" s="59">
        <f t="shared" ref="L348:L368" si="181">IF(K348&gt;0,J348+0.5, J348)</f>
        <v>0.64861111111111114</v>
      </c>
      <c r="M348" s="51">
        <f>IF(ISNUMBER(VALUE(LEFT(RIGHT(Tides!E348,6),4))),VALUE(LEFT(RIGHT(Tides!E348,6),4)),"")</f>
        <v>1.7</v>
      </c>
      <c r="N348" s="9">
        <f>IF(ISNUMBER(TIMEVALUE(LEFT(Tides!F348,5))),TIMEVALUE(LEFT(Tides!F348,5)),"")</f>
        <v>0.40416666666666662</v>
      </c>
      <c r="O348" s="9"/>
      <c r="P348" s="10">
        <f>IF(ISNUMBER(VALUE(LEFT(RIGHT(Tides!F348,6),4))),VALUE(LEFT(RIGHT(Tides!F348,6),4)),"")</f>
        <v>3.8</v>
      </c>
      <c r="R348" s="36" t="str">
        <f t="shared" si="172"/>
        <v>Thu 10</v>
      </c>
      <c r="S348" s="22" t="str">
        <f t="shared" si="173"/>
        <v>No Restriction</v>
      </c>
      <c r="T348" s="22">
        <f t="shared" si="175"/>
        <v>0</v>
      </c>
      <c r="U348" s="22" t="str">
        <f t="shared" si="174"/>
        <v>No Restriction</v>
      </c>
      <c r="V348" s="22">
        <f t="shared" si="176"/>
        <v>0</v>
      </c>
      <c r="W348" s="22" t="str">
        <f>IF(ISTEXT(Tides!B348),Tides!B348,"")</f>
        <v/>
      </c>
      <c r="X348" s="22" t="str">
        <f>IF(ISTEXT(Tides!C348),Tides!C348,"")</f>
        <v>3:02 AM / 1.4 m</v>
      </c>
      <c r="Y348" s="22" t="str">
        <f>IF(ISTEXT(Tides!D348),Tides!D348,"")</f>
        <v>9:30 AM / 3.7 m</v>
      </c>
      <c r="Z348" s="22" t="str">
        <f>IF(ISTEXT(Tides!E348),Tides!E348,"")</f>
        <v>3:34 PM / 1.7 m</v>
      </c>
      <c r="AA348" s="22" t="str">
        <f>IF(ISTEXT(Tides!F348),Tides!F348,"")</f>
        <v>9:42 PM / 3.8 m</v>
      </c>
      <c r="AB348" s="60" t="str">
        <f t="shared" si="177"/>
        <v/>
      </c>
      <c r="AC348" s="61" t="str">
        <f t="shared" si="178"/>
        <v/>
      </c>
      <c r="AD348" s="60" t="str">
        <f t="shared" si="179"/>
        <v/>
      </c>
      <c r="AE348" s="64" t="str">
        <f t="shared" si="180"/>
        <v/>
      </c>
      <c r="AF348" s="37">
        <f>Tides!H348</f>
        <v>0.31944444444444448</v>
      </c>
      <c r="AG348" s="37">
        <f>Tides!I348</f>
        <v>0.66875000000000007</v>
      </c>
    </row>
    <row r="349" spans="1:33" ht="19.95" customHeight="1" x14ac:dyDescent="0.25">
      <c r="A349" s="8" t="str">
        <f>Tides!A349</f>
        <v>Fri 11</v>
      </c>
      <c r="B349" s="9" t="str">
        <f>IF(ISNUMBER(TIMEVALUE(LEFT(Tides!B349,5))),TIMEVALUE(LEFT(Tides!B349,5)),"")</f>
        <v/>
      </c>
      <c r="C349" s="10" t="str">
        <f>IF(ISNUMBER(VALUE(LEFT(RIGHT(Tides!B349,6),4))),VALUE(LEFT(RIGHT(Tides!B349,6),4)),"")</f>
        <v/>
      </c>
      <c r="D349" s="9">
        <f>IF(ISNUMBER(TIMEVALUE(LEFT(Tides!C349,5))),TIMEVALUE(LEFT(Tides!C349,5)),"")</f>
        <v>0.17013888888888887</v>
      </c>
      <c r="E349" s="10">
        <f>COUNTIF(Tides!C349, "*PM*")</f>
        <v>0</v>
      </c>
      <c r="F349" s="59">
        <f t="shared" si="170"/>
        <v>0.17013888888888887</v>
      </c>
      <c r="G349" s="51">
        <f>IF(ISNUMBER(VALUE(LEFT(RIGHT(Tides!C349,6),4))),VALUE(LEFT(RIGHT(Tides!C349,6),4)),"")</f>
        <v>1.1000000000000001</v>
      </c>
      <c r="H349" s="9">
        <f>IF(ISNUMBER(TIMEVALUE(LEFT(Tides!D349,5))),TIMEVALUE(LEFT(Tides!D349,5)),"")</f>
        <v>0.43541666666666662</v>
      </c>
      <c r="I349" s="10">
        <f>IF(ISNUMBER(VALUE(LEFT(RIGHT(Tides!D349,6),4))),VALUE(LEFT(RIGHT(Tides!D349,6),4)),"")</f>
        <v>3.9</v>
      </c>
      <c r="J349" s="9">
        <f>IF(ISNUMBER(TIMEVALUE(LEFT(Tides!E349,5))),TIMEVALUE(LEFT(Tides!E349,5)),"")</f>
        <v>0.18819444444444444</v>
      </c>
      <c r="K349" s="10">
        <f>COUNTIF(Tides!E349, "*PM*")</f>
        <v>1</v>
      </c>
      <c r="L349" s="59">
        <f t="shared" si="181"/>
        <v>0.68819444444444444</v>
      </c>
      <c r="M349" s="51">
        <f>IF(ISNUMBER(VALUE(LEFT(RIGHT(Tides!E349,6),4))),VALUE(LEFT(RIGHT(Tides!E349,6),4)),"")</f>
        <v>1.4</v>
      </c>
      <c r="N349" s="9">
        <f>IF(ISNUMBER(TIMEVALUE(LEFT(Tides!F349,5))),TIMEVALUE(LEFT(Tides!F349,5)),"")</f>
        <v>0.44305555555555554</v>
      </c>
      <c r="O349" s="9"/>
      <c r="P349" s="10">
        <f>IF(ISNUMBER(VALUE(LEFT(RIGHT(Tides!F349,6),4))),VALUE(LEFT(RIGHT(Tides!F349,6),4)),"")</f>
        <v>4.0999999999999996</v>
      </c>
      <c r="R349" s="36" t="str">
        <f t="shared" si="172"/>
        <v>Fri 11</v>
      </c>
      <c r="S349" s="22" t="str">
        <f t="shared" si="173"/>
        <v>1.5 hour</v>
      </c>
      <c r="T349" s="22">
        <f t="shared" si="175"/>
        <v>6.25E-2</v>
      </c>
      <c r="U349" s="22" t="str">
        <f t="shared" si="174"/>
        <v>No Restriction</v>
      </c>
      <c r="V349" s="22">
        <f t="shared" si="176"/>
        <v>0</v>
      </c>
      <c r="W349" s="22" t="str">
        <f>IF(ISTEXT(Tides!B349),Tides!B349,"")</f>
        <v/>
      </c>
      <c r="X349" s="22" t="str">
        <f>IF(ISTEXT(Tides!C349),Tides!C349,"")</f>
        <v>4:05 AM / 1.1 m</v>
      </c>
      <c r="Y349" s="22" t="str">
        <f>IF(ISTEXT(Tides!D349),Tides!D349,"")</f>
        <v>10:27 AM / 3.9 m</v>
      </c>
      <c r="Z349" s="22" t="str">
        <f>IF(ISTEXT(Tides!E349),Tides!E349,"")</f>
        <v>4:31 PM / 1.4 m</v>
      </c>
      <c r="AA349" s="22" t="str">
        <f>IF(ISTEXT(Tides!F349),Tides!F349,"")</f>
        <v>10:38 PM / 4.1 m</v>
      </c>
      <c r="AB349" s="60">
        <f t="shared" ref="AB349:AB367" si="182">IF($S349="No Restriction","",MAX($F349-VALUE(LEFT($S349,3))/24,0))</f>
        <v>0.10763888888888887</v>
      </c>
      <c r="AC349" s="61">
        <f t="shared" si="178"/>
        <v>0.23263888888888887</v>
      </c>
      <c r="AD349" s="60" t="str">
        <f t="shared" si="179"/>
        <v/>
      </c>
      <c r="AE349" s="64" t="str">
        <f t="shared" si="180"/>
        <v/>
      </c>
      <c r="AF349" s="37">
        <f>Tides!H349</f>
        <v>0.32083333333333336</v>
      </c>
      <c r="AG349" s="37">
        <f>Tides!I349</f>
        <v>0.66736111111111107</v>
      </c>
    </row>
    <row r="350" spans="1:33" ht="19.95" customHeight="1" x14ac:dyDescent="0.25">
      <c r="A350" s="8" t="str">
        <f>Tides!A350</f>
        <v>Sat 12</v>
      </c>
      <c r="B350" s="9" t="str">
        <f>IF(ISNUMBER(TIMEVALUE(LEFT(Tides!B350,5))),TIMEVALUE(LEFT(Tides!B350,5)),"")</f>
        <v/>
      </c>
      <c r="C350" s="10" t="str">
        <f>IF(ISNUMBER(VALUE(LEFT(RIGHT(Tides!B350,6),4))),VALUE(LEFT(RIGHT(Tides!B350,6),4)),"")</f>
        <v/>
      </c>
      <c r="D350" s="9">
        <f>IF(ISNUMBER(TIMEVALUE(LEFT(Tides!C350,5))),TIMEVALUE(LEFT(Tides!C350,5)),"")</f>
        <v>0.20625000000000002</v>
      </c>
      <c r="E350" s="10">
        <f>COUNTIF(Tides!C350, "*PM*")</f>
        <v>0</v>
      </c>
      <c r="F350" s="59">
        <f t="shared" si="170"/>
        <v>0.20625000000000002</v>
      </c>
      <c r="G350" s="51">
        <f>IF(ISNUMBER(VALUE(LEFT(RIGHT(Tides!C350,6),4))),VALUE(LEFT(RIGHT(Tides!C350,6),4)),"")</f>
        <v>0.9</v>
      </c>
      <c r="H350" s="9">
        <f>IF(ISNUMBER(TIMEVALUE(LEFT(Tides!D350,5))),TIMEVALUE(LEFT(Tides!D350,5)),"")</f>
        <v>0.47013888888888888</v>
      </c>
      <c r="I350" s="10">
        <f>IF(ISNUMBER(VALUE(LEFT(RIGHT(Tides!D350,6),4))),VALUE(LEFT(RIGHT(Tides!D350,6),4)),"")</f>
        <v>4.2</v>
      </c>
      <c r="J350" s="9">
        <f>IF(ISNUMBER(TIMEVALUE(LEFT(Tides!E350,5))),TIMEVALUE(LEFT(Tides!E350,5)),"")</f>
        <v>0.22291666666666665</v>
      </c>
      <c r="K350" s="10">
        <f>COUNTIF(Tides!E350, "*PM*")</f>
        <v>1</v>
      </c>
      <c r="L350" s="59">
        <f t="shared" si="181"/>
        <v>0.72291666666666665</v>
      </c>
      <c r="M350" s="51">
        <f>IF(ISNUMBER(VALUE(LEFT(RIGHT(Tides!E350,6),4))),VALUE(LEFT(RIGHT(Tides!E350,6),4)),"")</f>
        <v>1</v>
      </c>
      <c r="N350" s="9">
        <f>IF(ISNUMBER(TIMEVALUE(LEFT(Tides!F350,5))),TIMEVALUE(LEFT(Tides!F350,5)),"")</f>
        <v>0.47916666666666669</v>
      </c>
      <c r="O350" s="9"/>
      <c r="P350" s="10">
        <f>IF(ISNUMBER(VALUE(LEFT(RIGHT(Tides!F350,6),4))),VALUE(LEFT(RIGHT(Tides!F350,6),4)),"")</f>
        <v>4.4000000000000004</v>
      </c>
      <c r="R350" s="36" t="str">
        <f t="shared" si="172"/>
        <v>Sat 12</v>
      </c>
      <c r="S350" s="22" t="str">
        <f t="shared" si="173"/>
        <v>1.5 hour</v>
      </c>
      <c r="T350" s="22">
        <f t="shared" si="175"/>
        <v>6.25E-2</v>
      </c>
      <c r="U350" s="22" t="str">
        <f t="shared" si="174"/>
        <v>1.5 hour</v>
      </c>
      <c r="V350" s="22">
        <f t="shared" si="176"/>
        <v>6.25E-2</v>
      </c>
      <c r="W350" s="22" t="str">
        <f>IF(ISTEXT(Tides!B350),Tides!B350,"")</f>
        <v/>
      </c>
      <c r="X350" s="22" t="str">
        <f>IF(ISTEXT(Tides!C350),Tides!C350,"")</f>
        <v>4:57 AM / 0.9 m</v>
      </c>
      <c r="Y350" s="22" t="str">
        <f>IF(ISTEXT(Tides!D350),Tides!D350,"")</f>
        <v>11:17 AM / 4.2 m</v>
      </c>
      <c r="Z350" s="22" t="str">
        <f>IF(ISTEXT(Tides!E350),Tides!E350,"")</f>
        <v>5:21 PM / 1.0 m</v>
      </c>
      <c r="AA350" s="22" t="str">
        <f>IF(ISTEXT(Tides!F350),Tides!F350,"")</f>
        <v>11:30 PM / 4.4 m</v>
      </c>
      <c r="AB350" s="60">
        <f t="shared" si="182"/>
        <v>0.14375000000000002</v>
      </c>
      <c r="AC350" s="61">
        <f t="shared" si="178"/>
        <v>0.26875000000000004</v>
      </c>
      <c r="AD350" s="60">
        <f t="shared" si="179"/>
        <v>0.66041666666666665</v>
      </c>
      <c r="AE350" s="64">
        <f t="shared" si="180"/>
        <v>0.78541666666666665</v>
      </c>
      <c r="AF350" s="37">
        <f>Tides!H350</f>
        <v>0.32222222222222224</v>
      </c>
      <c r="AG350" s="37">
        <f>Tides!I350</f>
        <v>0.66597222222222219</v>
      </c>
    </row>
    <row r="351" spans="1:33" ht="19.95" customHeight="1" x14ac:dyDescent="0.25">
      <c r="A351" s="8" t="str">
        <f>Tides!A351</f>
        <v>Sun 13</v>
      </c>
      <c r="B351" s="9" t="str">
        <f>IF(ISNUMBER(TIMEVALUE(LEFT(Tides!B351,5))),TIMEVALUE(LEFT(Tides!B351,5)),"")</f>
        <v/>
      </c>
      <c r="C351" s="10" t="str">
        <f>IF(ISNUMBER(VALUE(LEFT(RIGHT(Tides!B351,6),4))),VALUE(LEFT(RIGHT(Tides!B351,6),4)),"")</f>
        <v/>
      </c>
      <c r="D351" s="9">
        <f>IF(ISNUMBER(TIMEVALUE(LEFT(Tides!C351,5))),TIMEVALUE(LEFT(Tides!C351,5)),"")</f>
        <v>0.23958333333333334</v>
      </c>
      <c r="E351" s="10">
        <f>COUNTIF(Tides!C351, "*PM*")</f>
        <v>0</v>
      </c>
      <c r="F351" s="59">
        <f t="shared" si="170"/>
        <v>0.23958333333333334</v>
      </c>
      <c r="G351" s="51">
        <f>IF(ISNUMBER(VALUE(LEFT(RIGHT(Tides!C351,6),4))),VALUE(LEFT(RIGHT(Tides!C351,6),4)),"")</f>
        <v>0.6</v>
      </c>
      <c r="H351" s="9">
        <f>IF(ISNUMBER(TIMEVALUE(LEFT(Tides!D351,5))),TIMEVALUE(LEFT(Tides!D351,5)),"")</f>
        <v>0.50208333333333333</v>
      </c>
      <c r="I351" s="10">
        <f>IF(ISNUMBER(VALUE(LEFT(RIGHT(Tides!D351,6),4))),VALUE(LEFT(RIGHT(Tides!D351,6),4)),"")</f>
        <v>4.4000000000000004</v>
      </c>
      <c r="J351" s="9">
        <f>IF(ISNUMBER(TIMEVALUE(LEFT(Tides!E351,5))),TIMEVALUE(LEFT(Tides!E351,5)),"")</f>
        <v>0.25416666666666665</v>
      </c>
      <c r="K351" s="10">
        <f>COUNTIF(Tides!E351, "*PM*")</f>
        <v>1</v>
      </c>
      <c r="L351" s="59">
        <f t="shared" si="181"/>
        <v>0.75416666666666665</v>
      </c>
      <c r="M351" s="51">
        <f>IF(ISNUMBER(VALUE(LEFT(RIGHT(Tides!E351,6),4))),VALUE(LEFT(RIGHT(Tides!E351,6),4)),"")</f>
        <v>0.8</v>
      </c>
      <c r="N351" s="9" t="str">
        <f>IF(ISNUMBER(TIMEVALUE(LEFT(Tides!F351,5))),TIMEVALUE(LEFT(Tides!F351,5)),"")</f>
        <v/>
      </c>
      <c r="O351" s="9"/>
      <c r="P351" s="10" t="str">
        <f>IF(ISNUMBER(VALUE(LEFT(RIGHT(Tides!F351,6),4))),VALUE(LEFT(RIGHT(Tides!F351,6),4)),"")</f>
        <v/>
      </c>
      <c r="R351" s="36" t="str">
        <f t="shared" si="172"/>
        <v>Sun 13</v>
      </c>
      <c r="S351" s="22" t="str">
        <f t="shared" si="173"/>
        <v>1.5 hour</v>
      </c>
      <c r="T351" s="22">
        <f t="shared" si="175"/>
        <v>6.25E-2</v>
      </c>
      <c r="U351" s="22" t="str">
        <f t="shared" si="174"/>
        <v>1.5 hour</v>
      </c>
      <c r="V351" s="22">
        <f t="shared" si="176"/>
        <v>6.25E-2</v>
      </c>
      <c r="W351" s="22" t="str">
        <f>IF(ISTEXT(Tides!B351),Tides!B351,"")</f>
        <v/>
      </c>
      <c r="X351" s="22" t="str">
        <f>IF(ISTEXT(Tides!C351),Tides!C351,"")</f>
        <v>5:45 AM / 0.6 m</v>
      </c>
      <c r="Y351" s="22" t="str">
        <f>IF(ISTEXT(Tides!D351),Tides!D351,"")</f>
        <v>12:03 PM / 4.4 m</v>
      </c>
      <c r="Z351" s="22" t="str">
        <f>IF(ISTEXT(Tides!E351),Tides!E351,"")</f>
        <v>6:06 PM / 0.8 m</v>
      </c>
      <c r="AA351" s="22" t="str">
        <f>IF(ISTEXT(Tides!F351),Tides!F351,"")</f>
        <v/>
      </c>
      <c r="AB351" s="60">
        <f t="shared" si="182"/>
        <v>0.17708333333333334</v>
      </c>
      <c r="AC351" s="61">
        <f t="shared" si="178"/>
        <v>0.30208333333333337</v>
      </c>
      <c r="AD351" s="60">
        <f t="shared" si="179"/>
        <v>0.69166666666666665</v>
      </c>
      <c r="AE351" s="64">
        <f t="shared" si="180"/>
        <v>0.81666666666666665</v>
      </c>
      <c r="AF351" s="37">
        <f>Tides!H351</f>
        <v>0.32361111111111113</v>
      </c>
      <c r="AG351" s="37">
        <f>Tides!I351</f>
        <v>0.6645833333333333</v>
      </c>
    </row>
    <row r="352" spans="1:33" ht="19.95" customHeight="1" x14ac:dyDescent="0.25">
      <c r="A352" s="8" t="str">
        <f>Tides!A352</f>
        <v>Mon 14</v>
      </c>
      <c r="B352" s="9">
        <f>IF(ISNUMBER(TIMEVALUE(LEFT(Tides!B352,5))),TIMEVALUE(LEFT(Tides!B352,5)),"")</f>
        <v>0.51250000000000007</v>
      </c>
      <c r="C352" s="10">
        <f>IF(ISNUMBER(VALUE(LEFT(RIGHT(Tides!B352,6),4))),VALUE(LEFT(RIGHT(Tides!B352,6),4)),"")</f>
        <v>4.5999999999999996</v>
      </c>
      <c r="D352" s="9">
        <f>IF(ISNUMBER(TIMEVALUE(LEFT(Tides!C352,5))),TIMEVALUE(LEFT(Tides!C352,5)),"")</f>
        <v>0.27083333333333331</v>
      </c>
      <c r="E352" s="10">
        <f>COUNTIF(Tides!C352, "*PM*")</f>
        <v>0</v>
      </c>
      <c r="F352" s="59">
        <f t="shared" si="170"/>
        <v>0.27083333333333331</v>
      </c>
      <c r="G352" s="51">
        <f>IF(ISNUMBER(VALUE(LEFT(RIGHT(Tides!C352,6),4))),VALUE(LEFT(RIGHT(Tides!C352,6),4)),"")</f>
        <v>0.4</v>
      </c>
      <c r="H352" s="9">
        <f>IF(ISNUMBER(TIMEVALUE(LEFT(Tides!D352,5))),TIMEVALUE(LEFT(Tides!D352,5)),"")</f>
        <v>0.53333333333333333</v>
      </c>
      <c r="I352" s="10">
        <f>IF(ISNUMBER(VALUE(LEFT(RIGHT(Tides!D352,6),4))),VALUE(LEFT(RIGHT(Tides!D352,6),4)),"")</f>
        <v>4.5999999999999996</v>
      </c>
      <c r="J352" s="9">
        <f>IF(ISNUMBER(TIMEVALUE(LEFT(Tides!E352,5))),TIMEVALUE(LEFT(Tides!E352,5)),"")</f>
        <v>0.28541666666666665</v>
      </c>
      <c r="K352" s="10">
        <f>COUNTIF(Tides!E352, "*PM*")</f>
        <v>1</v>
      </c>
      <c r="L352" s="59">
        <f t="shared" si="181"/>
        <v>0.78541666666666665</v>
      </c>
      <c r="M352" s="51">
        <f>IF(ISNUMBER(VALUE(LEFT(RIGHT(Tides!E352,6),4))),VALUE(LEFT(RIGHT(Tides!E352,6),4)),"")</f>
        <v>0.5</v>
      </c>
      <c r="N352" s="9" t="str">
        <f>IF(ISNUMBER(TIMEVALUE(LEFT(Tides!F352,5))),TIMEVALUE(LEFT(Tides!F352,5)),"")</f>
        <v/>
      </c>
      <c r="O352" s="9"/>
      <c r="P352" s="10" t="str">
        <f>IF(ISNUMBER(VALUE(LEFT(RIGHT(Tides!F352,6),4))),VALUE(LEFT(RIGHT(Tides!F352,6),4)),"")</f>
        <v/>
      </c>
      <c r="R352" s="36" t="str">
        <f t="shared" si="172"/>
        <v>Mon 14</v>
      </c>
      <c r="S352" s="22" t="str">
        <f t="shared" si="173"/>
        <v>2.0 hours</v>
      </c>
      <c r="T352" s="22">
        <f t="shared" si="175"/>
        <v>8.3333333333333301E-2</v>
      </c>
      <c r="U352" s="22" t="str">
        <f t="shared" si="174"/>
        <v>2.0 hours</v>
      </c>
      <c r="V352" s="22">
        <f t="shared" si="176"/>
        <v>8.3333333333333301E-2</v>
      </c>
      <c r="W352" s="22" t="str">
        <f>IF(ISTEXT(Tides!B352),Tides!B352,"")</f>
        <v>12:18 AM / 4.6 m</v>
      </c>
      <c r="X352" s="22" t="str">
        <f>IF(ISTEXT(Tides!C352),Tides!C352,"")</f>
        <v>6:30 AM / 0.4 m</v>
      </c>
      <c r="Y352" s="22" t="str">
        <f>IF(ISTEXT(Tides!D352),Tides!D352,"")</f>
        <v>12:48 PM / 4.6 m</v>
      </c>
      <c r="Z352" s="22" t="str">
        <f>IF(ISTEXT(Tides!E352),Tides!E352,"")</f>
        <v>6:51 PM / 0.5 m</v>
      </c>
      <c r="AA352" s="22" t="str">
        <f>IF(ISTEXT(Tides!F352),Tides!F352,"")</f>
        <v/>
      </c>
      <c r="AB352" s="60">
        <f t="shared" si="182"/>
        <v>0.1875</v>
      </c>
      <c r="AC352" s="61">
        <f t="shared" si="178"/>
        <v>0.35416666666666663</v>
      </c>
      <c r="AD352" s="60">
        <f t="shared" si="179"/>
        <v>0.70208333333333339</v>
      </c>
      <c r="AE352" s="64">
        <f t="shared" si="180"/>
        <v>0.86874999999999991</v>
      </c>
      <c r="AF352" s="37">
        <f>Tides!H352</f>
        <v>0.32569444444444445</v>
      </c>
      <c r="AG352" s="37">
        <f>Tides!I352</f>
        <v>0.66319444444444442</v>
      </c>
    </row>
    <row r="353" spans="1:33" ht="19.95" customHeight="1" x14ac:dyDescent="0.25">
      <c r="A353" s="8" t="str">
        <f>Tides!A353</f>
        <v>Tue 15</v>
      </c>
      <c r="B353" s="9">
        <f>IF(ISNUMBER(TIMEVALUE(LEFT(Tides!B353,5))),TIMEVALUE(LEFT(Tides!B353,5)),"")</f>
        <v>4.5833333333333337E-2</v>
      </c>
      <c r="C353" s="10">
        <f>IF(ISNUMBER(VALUE(LEFT(RIGHT(Tides!B353,6),4))),VALUE(LEFT(RIGHT(Tides!B353,6),4)),"")</f>
        <v>4.7</v>
      </c>
      <c r="D353" s="9">
        <f>IF(ISNUMBER(TIMEVALUE(LEFT(Tides!C353,5))),TIMEVALUE(LEFT(Tides!C353,5)),"")</f>
        <v>0.30138888888888887</v>
      </c>
      <c r="E353" s="10">
        <f>COUNTIF(Tides!C353, "*PM*")</f>
        <v>0</v>
      </c>
      <c r="F353" s="59">
        <f t="shared" si="170"/>
        <v>0.30138888888888887</v>
      </c>
      <c r="G353" s="51">
        <f>IF(ISNUMBER(VALUE(LEFT(RIGHT(Tides!C353,6),4))),VALUE(LEFT(RIGHT(Tides!C353,6),4)),"")</f>
        <v>0.4</v>
      </c>
      <c r="H353" s="9">
        <f>IF(ISNUMBER(TIMEVALUE(LEFT(Tides!D353,5))),TIMEVALUE(LEFT(Tides!D353,5)),"")</f>
        <v>6.3888888888888884E-2</v>
      </c>
      <c r="I353" s="10">
        <f>IF(ISNUMBER(VALUE(LEFT(RIGHT(Tides!D353,6),4))),VALUE(LEFT(RIGHT(Tides!D353,6),4)),"")</f>
        <v>4.7</v>
      </c>
      <c r="J353" s="9">
        <f>IF(ISNUMBER(TIMEVALUE(LEFT(Tides!E353,5))),TIMEVALUE(LEFT(Tides!E353,5)),"")</f>
        <v>0.31666666666666665</v>
      </c>
      <c r="K353" s="10">
        <f>COUNTIF(Tides!E353, "*PM*")</f>
        <v>1</v>
      </c>
      <c r="L353" s="59">
        <f t="shared" si="181"/>
        <v>0.81666666666666665</v>
      </c>
      <c r="M353" s="51">
        <f>IF(ISNUMBER(VALUE(LEFT(RIGHT(Tides!E353,6),4))),VALUE(LEFT(RIGHT(Tides!E353,6),4)),"")</f>
        <v>0.4</v>
      </c>
      <c r="N353" s="9" t="str">
        <f>IF(ISNUMBER(TIMEVALUE(LEFT(Tides!F353,5))),TIMEVALUE(LEFT(Tides!F353,5)),"")</f>
        <v/>
      </c>
      <c r="O353" s="9"/>
      <c r="P353" s="10" t="str">
        <f>IF(ISNUMBER(VALUE(LEFT(RIGHT(Tides!F353,6),4))),VALUE(LEFT(RIGHT(Tides!F353,6),4)),"")</f>
        <v/>
      </c>
      <c r="R353" s="36" t="str">
        <f t="shared" si="172"/>
        <v>Tue 15</v>
      </c>
      <c r="S353" s="22" t="str">
        <f t="shared" si="173"/>
        <v>2.0 hours</v>
      </c>
      <c r="T353" s="22">
        <f t="shared" si="175"/>
        <v>8.3333333333333301E-2</v>
      </c>
      <c r="U353" s="22" t="str">
        <f t="shared" si="174"/>
        <v>2.0 hours</v>
      </c>
      <c r="V353" s="22">
        <f t="shared" si="176"/>
        <v>8.3333333333333301E-2</v>
      </c>
      <c r="W353" s="22" t="str">
        <f>IF(ISTEXT(Tides!B353),Tides!B353,"")</f>
        <v>1:06 AM / 4.7 m</v>
      </c>
      <c r="X353" s="22" t="str">
        <f>IF(ISTEXT(Tides!C353),Tides!C353,"")</f>
        <v>7:14 AM / 0.4 m</v>
      </c>
      <c r="Y353" s="22" t="str">
        <f>IF(ISTEXT(Tides!D353),Tides!D353,"")</f>
        <v>1:32 PM / 4.7 m</v>
      </c>
      <c r="Z353" s="22" t="str">
        <f>IF(ISTEXT(Tides!E353),Tides!E353,"")</f>
        <v>7:36 PM / 0.4 m</v>
      </c>
      <c r="AA353" s="22" t="str">
        <f>IF(ISTEXT(Tides!F353),Tides!F353,"")</f>
        <v/>
      </c>
      <c r="AB353" s="60">
        <f t="shared" si="182"/>
        <v>0.21805555555555556</v>
      </c>
      <c r="AC353" s="61">
        <f t="shared" si="178"/>
        <v>0.38472222222222219</v>
      </c>
      <c r="AD353" s="60">
        <f t="shared" si="179"/>
        <v>0.73333333333333339</v>
      </c>
      <c r="AE353" s="64">
        <f t="shared" si="180"/>
        <v>0.89999999999999991</v>
      </c>
      <c r="AF353" s="37">
        <f>Tides!H353</f>
        <v>0.32708333333333334</v>
      </c>
      <c r="AG353" s="37">
        <f>Tides!I353</f>
        <v>0.66249999999999998</v>
      </c>
    </row>
    <row r="354" spans="1:33" ht="19.95" customHeight="1" x14ac:dyDescent="0.25">
      <c r="A354" s="8" t="str">
        <f>Tides!A354</f>
        <v>Wed 16</v>
      </c>
      <c r="B354" s="9">
        <f>IF(ISNUMBER(TIMEVALUE(LEFT(Tides!B354,5))),TIMEVALUE(LEFT(Tides!B354,5)),"")</f>
        <v>7.9166666666666663E-2</v>
      </c>
      <c r="C354" s="10">
        <f>IF(ISNUMBER(VALUE(LEFT(RIGHT(Tides!B354,6),4))),VALUE(LEFT(RIGHT(Tides!B354,6),4)),"")</f>
        <v>4.7</v>
      </c>
      <c r="D354" s="9">
        <f>IF(ISNUMBER(TIMEVALUE(LEFT(Tides!C354,5))),TIMEVALUE(LEFT(Tides!C354,5)),"")</f>
        <v>0.33194444444444443</v>
      </c>
      <c r="E354" s="10">
        <f>COUNTIF(Tides!C354, "*PM*")</f>
        <v>0</v>
      </c>
      <c r="F354" s="59">
        <f t="shared" si="170"/>
        <v>0.33194444444444443</v>
      </c>
      <c r="G354" s="51">
        <f>IF(ISNUMBER(VALUE(LEFT(RIGHT(Tides!C354,6),4))),VALUE(LEFT(RIGHT(Tides!C354,6),4)),"")</f>
        <v>0.4</v>
      </c>
      <c r="H354" s="9">
        <f>IF(ISNUMBER(TIMEVALUE(LEFT(Tides!D354,5))),TIMEVALUE(LEFT(Tides!D354,5)),"")</f>
        <v>9.5138888888888884E-2</v>
      </c>
      <c r="I354" s="10">
        <f>IF(ISNUMBER(VALUE(LEFT(RIGHT(Tides!D354,6),4))),VALUE(LEFT(RIGHT(Tides!D354,6),4)),"")</f>
        <v>4.7</v>
      </c>
      <c r="J354" s="9">
        <f>IF(ISNUMBER(TIMEVALUE(LEFT(Tides!E354,5))),TIMEVALUE(LEFT(Tides!E354,5)),"")</f>
        <v>0.34791666666666665</v>
      </c>
      <c r="K354" s="10">
        <f>COUNTIF(Tides!E354, "*PM*")</f>
        <v>1</v>
      </c>
      <c r="L354" s="59">
        <f t="shared" si="181"/>
        <v>0.84791666666666665</v>
      </c>
      <c r="M354" s="51">
        <f>IF(ISNUMBER(VALUE(LEFT(RIGHT(Tides!E354,6),4))),VALUE(LEFT(RIGHT(Tides!E354,6),4)),"")</f>
        <v>0.4</v>
      </c>
      <c r="N354" s="9" t="str">
        <f>IF(ISNUMBER(TIMEVALUE(LEFT(Tides!F354,5))),TIMEVALUE(LEFT(Tides!F354,5)),"")</f>
        <v/>
      </c>
      <c r="O354" s="9"/>
      <c r="P354" s="10" t="str">
        <f>IF(ISNUMBER(VALUE(LEFT(RIGHT(Tides!F354,6),4))),VALUE(LEFT(RIGHT(Tides!F354,6),4)),"")</f>
        <v/>
      </c>
      <c r="R354" s="36" t="str">
        <f t="shared" si="172"/>
        <v>Wed 16</v>
      </c>
      <c r="S354" s="22" t="str">
        <f t="shared" si="173"/>
        <v>2.0 hours</v>
      </c>
      <c r="T354" s="22">
        <f t="shared" si="175"/>
        <v>8.3333333333333301E-2</v>
      </c>
      <c r="U354" s="22" t="str">
        <f t="shared" si="174"/>
        <v>2.0 hours</v>
      </c>
      <c r="V354" s="22">
        <f t="shared" si="176"/>
        <v>8.3333333333333301E-2</v>
      </c>
      <c r="W354" s="22" t="str">
        <f>IF(ISTEXT(Tides!B354),Tides!B354,"")</f>
        <v>1:54 AM / 4.7 m</v>
      </c>
      <c r="X354" s="22" t="str">
        <f>IF(ISTEXT(Tides!C354),Tides!C354,"")</f>
        <v>7:58 AM / 0.4 m</v>
      </c>
      <c r="Y354" s="22" t="str">
        <f>IF(ISTEXT(Tides!D354),Tides!D354,"")</f>
        <v>2:17 PM / 4.7 m</v>
      </c>
      <c r="Z354" s="22" t="str">
        <f>IF(ISTEXT(Tides!E354),Tides!E354,"")</f>
        <v>8:21 PM / 0.4 m</v>
      </c>
      <c r="AA354" s="22" t="str">
        <f>IF(ISTEXT(Tides!F354),Tides!F354,"")</f>
        <v/>
      </c>
      <c r="AB354" s="60">
        <f t="shared" ref="AB354:AB355" si="183">IF(T354&gt;0,F354-T354,"")</f>
        <v>0.24861111111111112</v>
      </c>
      <c r="AC354" s="61">
        <f t="shared" si="178"/>
        <v>0.41527777777777775</v>
      </c>
      <c r="AD354" s="60">
        <f t="shared" si="179"/>
        <v>0.76458333333333339</v>
      </c>
      <c r="AE354" s="64">
        <f t="shared" si="180"/>
        <v>0.93124999999999991</v>
      </c>
      <c r="AF354" s="37">
        <f>Tides!H354</f>
        <v>0.32847222222222222</v>
      </c>
      <c r="AG354" s="37">
        <f>Tides!I354</f>
        <v>0.66111111111111109</v>
      </c>
    </row>
    <row r="355" spans="1:33" ht="19.95" customHeight="1" x14ac:dyDescent="0.25">
      <c r="A355" s="8" t="str">
        <f>Tides!A355</f>
        <v>Thu 17</v>
      </c>
      <c r="B355" s="9">
        <f>IF(ISNUMBER(TIMEVALUE(LEFT(Tides!B355,5))),TIMEVALUE(LEFT(Tides!B355,5)),"")</f>
        <v>0.11319444444444444</v>
      </c>
      <c r="C355" s="10">
        <f>IF(ISNUMBER(VALUE(LEFT(RIGHT(Tides!B355,6),4))),VALUE(LEFT(RIGHT(Tides!B355,6),4)),"")</f>
        <v>4.5999999999999996</v>
      </c>
      <c r="D355" s="9">
        <f>IF(ISNUMBER(TIMEVALUE(LEFT(Tides!C355,5))),TIMEVALUE(LEFT(Tides!C355,5)),"")</f>
        <v>0.36319444444444443</v>
      </c>
      <c r="E355" s="10">
        <f>COUNTIF(Tides!C355, "*PM*")</f>
        <v>0</v>
      </c>
      <c r="F355" s="59">
        <f t="shared" si="170"/>
        <v>0.36319444444444443</v>
      </c>
      <c r="G355" s="51">
        <f>IF(ISNUMBER(VALUE(LEFT(RIGHT(Tides!C355,6),4))),VALUE(LEFT(RIGHT(Tides!C355,6),4)),"")</f>
        <v>0.6</v>
      </c>
      <c r="H355" s="9">
        <f>IF(ISNUMBER(TIMEVALUE(LEFT(Tides!D355,5))),TIMEVALUE(LEFT(Tides!D355,5)),"")</f>
        <v>0.12638888888888888</v>
      </c>
      <c r="I355" s="10">
        <f>IF(ISNUMBER(VALUE(LEFT(RIGHT(Tides!D355,6),4))),VALUE(LEFT(RIGHT(Tides!D355,6),4)),"")</f>
        <v>4.5999999999999996</v>
      </c>
      <c r="J355" s="9">
        <f>IF(ISNUMBER(TIMEVALUE(LEFT(Tides!E355,5))),TIMEVALUE(LEFT(Tides!E355,5)),"")</f>
        <v>0.38055555555555554</v>
      </c>
      <c r="K355" s="10">
        <f>COUNTIF(Tides!E355, "*PM*")</f>
        <v>1</v>
      </c>
      <c r="L355" s="59">
        <f t="shared" si="181"/>
        <v>0.88055555555555554</v>
      </c>
      <c r="M355" s="51">
        <f>IF(ISNUMBER(VALUE(LEFT(RIGHT(Tides!E355,6),4))),VALUE(LEFT(RIGHT(Tides!E355,6),4)),"")</f>
        <v>0.5</v>
      </c>
      <c r="N355" s="9" t="str">
        <f>IF(ISNUMBER(TIMEVALUE(LEFT(Tides!F355,5))),TIMEVALUE(LEFT(Tides!F355,5)),"")</f>
        <v/>
      </c>
      <c r="O355" s="9"/>
      <c r="P355" s="10" t="str">
        <f>IF(ISNUMBER(VALUE(LEFT(RIGHT(Tides!F355,6),4))),VALUE(LEFT(RIGHT(Tides!F355,6),4)),"")</f>
        <v/>
      </c>
      <c r="R355" s="36" t="str">
        <f t="shared" si="172"/>
        <v>Thu 17</v>
      </c>
      <c r="S355" s="22" t="str">
        <f t="shared" si="173"/>
        <v>1.5 hour</v>
      </c>
      <c r="T355" s="22">
        <f t="shared" si="175"/>
        <v>6.25E-2</v>
      </c>
      <c r="U355" s="22" t="str">
        <f t="shared" si="174"/>
        <v>2.0 hours</v>
      </c>
      <c r="V355" s="22">
        <f t="shared" si="176"/>
        <v>8.3333333333333301E-2</v>
      </c>
      <c r="W355" s="22" t="str">
        <f>IF(ISTEXT(Tides!B355),Tides!B355,"")</f>
        <v>2:43 AM / 4.6 m</v>
      </c>
      <c r="X355" s="22" t="str">
        <f>IF(ISTEXT(Tides!C355),Tides!C355,"")</f>
        <v>8:43 AM / 0.6 m</v>
      </c>
      <c r="Y355" s="22" t="str">
        <f>IF(ISTEXT(Tides!D355),Tides!D355,"")</f>
        <v>3:02 PM / 4.6 m</v>
      </c>
      <c r="Z355" s="22" t="str">
        <f>IF(ISTEXT(Tides!E355),Tides!E355,"")</f>
        <v>9:08 PM / 0.5 m</v>
      </c>
      <c r="AA355" s="22" t="str">
        <f>IF(ISTEXT(Tides!F355),Tides!F355,"")</f>
        <v/>
      </c>
      <c r="AB355" s="60">
        <f t="shared" si="183"/>
        <v>0.30069444444444443</v>
      </c>
      <c r="AC355" s="61">
        <f t="shared" si="178"/>
        <v>0.42569444444444443</v>
      </c>
      <c r="AD355" s="60">
        <f t="shared" si="179"/>
        <v>0.79722222222222228</v>
      </c>
      <c r="AE355" s="64">
        <f t="shared" si="180"/>
        <v>0.9638888888888888</v>
      </c>
      <c r="AF355" s="37">
        <f>Tides!H355</f>
        <v>0.3298611111111111</v>
      </c>
      <c r="AG355" s="37">
        <f>Tides!I355</f>
        <v>0.65972222222222221</v>
      </c>
    </row>
    <row r="356" spans="1:33" ht="19.95" customHeight="1" x14ac:dyDescent="0.25">
      <c r="A356" s="8" t="str">
        <f>Tides!A356</f>
        <v>Fri 18</v>
      </c>
      <c r="B356" s="9">
        <f>IF(ISNUMBER(TIMEVALUE(LEFT(Tides!B356,5))),TIMEVALUE(LEFT(Tides!B356,5)),"")</f>
        <v>0.14861111111111111</v>
      </c>
      <c r="C356" s="10">
        <f>IF(ISNUMBER(VALUE(LEFT(RIGHT(Tides!B356,6),4))),VALUE(LEFT(RIGHT(Tides!B356,6),4)),"")</f>
        <v>4.4000000000000004</v>
      </c>
      <c r="D356" s="9">
        <f>IF(ISNUMBER(TIMEVALUE(LEFT(Tides!C356,5))),TIMEVALUE(LEFT(Tides!C356,5)),"")</f>
        <v>0.39513888888888887</v>
      </c>
      <c r="E356" s="10">
        <f>COUNTIF(Tides!C356, "*PM*")</f>
        <v>0</v>
      </c>
      <c r="F356" s="59">
        <f>IF(ISNUMBER(TIMEVALUE(LEFT(Tides!C356,5))),TIMEVALUE(LEFT(Tides!C356,5)),"")</f>
        <v>0.39513888888888887</v>
      </c>
      <c r="G356" s="51">
        <f>IF(ISNUMBER(VALUE(LEFT(RIGHT(Tides!C356,6),4))),VALUE(LEFT(RIGHT(Tides!C356,6),4)),"")</f>
        <v>0.9</v>
      </c>
      <c r="H356" s="9">
        <f>IF(ISNUMBER(TIMEVALUE(LEFT(Tides!D356,5))),TIMEVALUE(LEFT(Tides!D356,5)),"")</f>
        <v>0.15972222222222224</v>
      </c>
      <c r="I356" s="10">
        <f>IF(ISNUMBER(VALUE(LEFT(RIGHT(Tides!D356,6),4))),VALUE(LEFT(RIGHT(Tides!D356,6),4)),"")</f>
        <v>4.4000000000000004</v>
      </c>
      <c r="J356" s="9">
        <f>IF(ISNUMBER(TIMEVALUE(LEFT(Tides!E356,5))),TIMEVALUE(LEFT(Tides!E356,5)),"")</f>
        <v>0.4145833333333333</v>
      </c>
      <c r="K356" s="10">
        <f>COUNTIF(Tides!E356, "*PM*")</f>
        <v>1</v>
      </c>
      <c r="L356" s="59">
        <f t="shared" si="181"/>
        <v>0.9145833333333333</v>
      </c>
      <c r="M356" s="51">
        <f>IF(ISNUMBER(VALUE(LEFT(RIGHT(Tides!E356,6),4))),VALUE(LEFT(RIGHT(Tides!E356,6),4)),"")</f>
        <v>0.7</v>
      </c>
      <c r="N356" s="9" t="str">
        <f>IF(ISNUMBER(TIMEVALUE(LEFT(Tides!F356,5))),TIMEVALUE(LEFT(Tides!F356,5)),"")</f>
        <v/>
      </c>
      <c r="O356" s="9"/>
      <c r="P356" s="10" t="str">
        <f>IF(ISNUMBER(VALUE(LEFT(RIGHT(Tides!F356,6),4))),VALUE(LEFT(RIGHT(Tides!F356,6),4)),"")</f>
        <v/>
      </c>
      <c r="R356" s="36" t="str">
        <f t="shared" si="172"/>
        <v>Fri 18</v>
      </c>
      <c r="S356" s="22" t="str">
        <f t="shared" si="173"/>
        <v>1.5 hour</v>
      </c>
      <c r="T356" s="22">
        <f t="shared" si="175"/>
        <v>6.25E-2</v>
      </c>
      <c r="U356" s="22" t="str">
        <f t="shared" si="174"/>
        <v>1.5 hour</v>
      </c>
      <c r="V356" s="22">
        <f t="shared" si="176"/>
        <v>6.25E-2</v>
      </c>
      <c r="W356" s="22" t="str">
        <f>IF(ISTEXT(Tides!B356),Tides!B356,"")</f>
        <v>3:34 AM / 4.4 m</v>
      </c>
      <c r="X356" s="22" t="str">
        <f>IF(ISTEXT(Tides!C356),Tides!C356,"")</f>
        <v>9:29 AM / 0.9 m</v>
      </c>
      <c r="Y356" s="22" t="str">
        <f>IF(ISTEXT(Tides!D356),Tides!D356,"")</f>
        <v>3:50 PM / 4.4 m</v>
      </c>
      <c r="Z356" s="22" t="str">
        <f>IF(ISTEXT(Tides!E356),Tides!E356,"")</f>
        <v>9:57 PM / 0.7 m</v>
      </c>
      <c r="AA356" s="22" t="str">
        <f>IF(ISTEXT(Tides!F356),Tides!F356,"")</f>
        <v/>
      </c>
      <c r="AB356" s="60">
        <f t="shared" si="182"/>
        <v>0.33263888888888887</v>
      </c>
      <c r="AC356" s="61">
        <f t="shared" si="178"/>
        <v>0.45763888888888887</v>
      </c>
      <c r="AD356" s="60">
        <f t="shared" si="179"/>
        <v>0.8520833333333333</v>
      </c>
      <c r="AE356" s="64">
        <f t="shared" si="180"/>
        <v>0.9770833333333333</v>
      </c>
      <c r="AF356" s="37">
        <f>Tides!H356</f>
        <v>0.33124999999999999</v>
      </c>
      <c r="AG356" s="37">
        <f>Tides!I356</f>
        <v>0.65902777777777777</v>
      </c>
    </row>
    <row r="357" spans="1:33" ht="19.95" customHeight="1" x14ac:dyDescent="0.25">
      <c r="A357" s="8" t="str">
        <f>Tides!A357</f>
        <v>Sat 19</v>
      </c>
      <c r="B357" s="9">
        <f>IF(ISNUMBER(TIMEVALUE(LEFT(Tides!B357,5))),TIMEVALUE(LEFT(Tides!B357,5)),"")</f>
        <v>0.18680555555555556</v>
      </c>
      <c r="C357" s="10">
        <f>IF(ISNUMBER(VALUE(LEFT(RIGHT(Tides!B357,6),4))),VALUE(LEFT(RIGHT(Tides!B357,6),4)),"")</f>
        <v>4.0999999999999996</v>
      </c>
      <c r="D357" s="9">
        <f>IF(ISNUMBER(TIMEVALUE(LEFT(Tides!C357,5))),TIMEVALUE(LEFT(Tides!C357,5)),"")</f>
        <v>0.4291666666666667</v>
      </c>
      <c r="E357" s="10">
        <f>COUNTIF(Tides!C357, "*PM*")</f>
        <v>0</v>
      </c>
      <c r="F357" s="59">
        <f>IF(ISNUMBER(TIMEVALUE(LEFT(Tides!C357,5))),TIMEVALUE(LEFT(Tides!C357,5)),"")</f>
        <v>0.4291666666666667</v>
      </c>
      <c r="G357" s="51">
        <f>IF(ISNUMBER(VALUE(LEFT(RIGHT(Tides!C357,6),4))),VALUE(LEFT(RIGHT(Tides!C357,6),4)),"")</f>
        <v>1.2</v>
      </c>
      <c r="H357" s="9">
        <f>IF(ISNUMBER(TIMEVALUE(LEFT(Tides!D357,5))),TIMEVALUE(LEFT(Tides!D357,5)),"")</f>
        <v>0.19583333333333333</v>
      </c>
      <c r="I357" s="10">
        <f>IF(ISNUMBER(VALUE(LEFT(RIGHT(Tides!D357,6),4))),VALUE(LEFT(RIGHT(Tides!D357,6),4)),"")</f>
        <v>4.0999999999999996</v>
      </c>
      <c r="J357" s="9">
        <f>IF(ISNUMBER(TIMEVALUE(LEFT(Tides!E357,5))),TIMEVALUE(LEFT(Tides!E357,5)),"")</f>
        <v>0.45208333333333334</v>
      </c>
      <c r="K357" s="10">
        <f>COUNTIF(Tides!E357, "*PM*")</f>
        <v>1</v>
      </c>
      <c r="L357" s="59">
        <f t="shared" si="181"/>
        <v>0.95208333333333339</v>
      </c>
      <c r="M357" s="51">
        <f>IF(ISNUMBER(VALUE(LEFT(RIGHT(Tides!E357,6),4))),VALUE(LEFT(RIGHT(Tides!E357,6),4)),"")</f>
        <v>0.9</v>
      </c>
      <c r="N357" s="9" t="str">
        <f>IF(ISNUMBER(TIMEVALUE(LEFT(Tides!F357,5))),TIMEVALUE(LEFT(Tides!F357,5)),"")</f>
        <v/>
      </c>
      <c r="O357" s="9"/>
      <c r="P357" s="10" t="str">
        <f>IF(ISNUMBER(VALUE(LEFT(RIGHT(Tides!F357,6),4))),VALUE(LEFT(RIGHT(Tides!F357,6),4)),"")</f>
        <v/>
      </c>
      <c r="R357" s="36" t="str">
        <f t="shared" si="172"/>
        <v>Sat 19</v>
      </c>
      <c r="S357" s="22" t="str">
        <f t="shared" si="173"/>
        <v>1.5 hour</v>
      </c>
      <c r="T357" s="22">
        <f t="shared" si="175"/>
        <v>6.25E-2</v>
      </c>
      <c r="U357" s="22" t="str">
        <f t="shared" si="174"/>
        <v>1.5 hour</v>
      </c>
      <c r="V357" s="22">
        <f t="shared" si="176"/>
        <v>6.25E-2</v>
      </c>
      <c r="W357" s="22" t="str">
        <f>IF(ISTEXT(Tides!B357),Tides!B357,"")</f>
        <v>4:29 AM / 4.1 m</v>
      </c>
      <c r="X357" s="22" t="str">
        <f>IF(ISTEXT(Tides!C357),Tides!C357,"")</f>
        <v>10:18 AM / 1.2 m</v>
      </c>
      <c r="Y357" s="22" t="str">
        <f>IF(ISTEXT(Tides!D357),Tides!D357,"")</f>
        <v>4:42 PM / 4.1 m</v>
      </c>
      <c r="Z357" s="22" t="str">
        <f>IF(ISTEXT(Tides!E357),Tides!E357,"")</f>
        <v>10:51 PM / 0.9 m</v>
      </c>
      <c r="AA357" s="22" t="str">
        <f>IF(ISTEXT(Tides!F357),Tides!F357,"")</f>
        <v/>
      </c>
      <c r="AB357" s="60">
        <f t="shared" si="182"/>
        <v>0.3666666666666667</v>
      </c>
      <c r="AC357" s="61">
        <f t="shared" si="178"/>
        <v>0.4916666666666667</v>
      </c>
      <c r="AD357" s="60">
        <f t="shared" si="179"/>
        <v>0.88958333333333339</v>
      </c>
      <c r="AE357" s="64">
        <f t="shared" si="180"/>
        <v>1.0145833333333334</v>
      </c>
      <c r="AF357" s="37">
        <f>Tides!H357</f>
        <v>0.33263888888888887</v>
      </c>
      <c r="AG357" s="37">
        <f>Tides!I357</f>
        <v>0.65763888888888888</v>
      </c>
    </row>
    <row r="358" spans="1:33" ht="19.95" customHeight="1" x14ac:dyDescent="0.25">
      <c r="A358" s="8" t="str">
        <f>Tides!A358</f>
        <v>Sun 20</v>
      </c>
      <c r="B358" s="9">
        <f>IF(ISNUMBER(TIMEVALUE(LEFT(Tides!B358,5))),TIMEVALUE(LEFT(Tides!B358,5)),"")</f>
        <v>0.22847222222222222</v>
      </c>
      <c r="C358" s="10">
        <f>IF(ISNUMBER(VALUE(LEFT(RIGHT(Tides!B358,6),4))),VALUE(LEFT(RIGHT(Tides!B358,6),4)),"")</f>
        <v>3.9</v>
      </c>
      <c r="D358" s="9">
        <f>IF(ISNUMBER(TIMEVALUE(LEFT(Tides!C358,5))),TIMEVALUE(LEFT(Tides!C358,5)),"")</f>
        <v>0.46666666666666662</v>
      </c>
      <c r="E358" s="10">
        <f>COUNTIF(Tides!C358, "*PM*")</f>
        <v>0</v>
      </c>
      <c r="F358" s="59">
        <f>IF(ISNUMBER(TIMEVALUE(LEFT(Tides!C358,5))),TIMEVALUE(LEFT(Tides!C358,5)),"")</f>
        <v>0.46666666666666662</v>
      </c>
      <c r="G358" s="51">
        <f>IF(ISNUMBER(VALUE(LEFT(RIGHT(Tides!C358,6),4))),VALUE(LEFT(RIGHT(Tides!C358,6),4)),"")</f>
        <v>1.5</v>
      </c>
      <c r="H358" s="9">
        <f>IF(ISNUMBER(TIMEVALUE(LEFT(Tides!D358,5))),TIMEVALUE(LEFT(Tides!D358,5)),"")</f>
        <v>0.23541666666666669</v>
      </c>
      <c r="I358" s="10">
        <f>IF(ISNUMBER(VALUE(LEFT(RIGHT(Tides!D358,6),4))),VALUE(LEFT(RIGHT(Tides!D358,6),4)),"")</f>
        <v>3.9</v>
      </c>
      <c r="J358" s="9">
        <f>IF(ISNUMBER(TIMEVALUE(LEFT(Tides!E358,5))),TIMEVALUE(LEFT(Tides!E358,5)),"")</f>
        <v>0.49513888888888885</v>
      </c>
      <c r="K358" s="10">
        <f>COUNTIF(Tides!E358, "*PM*")</f>
        <v>1</v>
      </c>
      <c r="L358" s="59">
        <f t="shared" si="181"/>
        <v>0.9951388888888888</v>
      </c>
      <c r="M358" s="51">
        <f>IF(ISNUMBER(VALUE(LEFT(RIGHT(Tides!E358,6),4))),VALUE(LEFT(RIGHT(Tides!E358,6),4)),"")</f>
        <v>1.2</v>
      </c>
      <c r="N358" s="9" t="str">
        <f>IF(ISNUMBER(TIMEVALUE(LEFT(Tides!F358,5))),TIMEVALUE(LEFT(Tides!F358,5)),"")</f>
        <v/>
      </c>
      <c r="O358" s="9"/>
      <c r="P358" s="10" t="str">
        <f>IF(ISNUMBER(VALUE(LEFT(RIGHT(Tides!F358,6),4))),VALUE(LEFT(RIGHT(Tides!F358,6),4)),"")</f>
        <v/>
      </c>
      <c r="R358" s="36" t="str">
        <f t="shared" si="172"/>
        <v>Sun 20</v>
      </c>
      <c r="S358" s="22" t="str">
        <f t="shared" si="173"/>
        <v>No Restriction</v>
      </c>
      <c r="T358" s="22">
        <f>IF(OR(G358&gt;1.3,ISNUMBER(G358)=FALSE),0,IF(G358&gt;1.2,0.0416666666666667,IF(G358&gt;0.5,0.0625,0.0833333333333333)))</f>
        <v>0</v>
      </c>
      <c r="U358" s="22" t="str">
        <f t="shared" si="174"/>
        <v>1.5 hour</v>
      </c>
      <c r="V358" s="22">
        <f t="shared" si="176"/>
        <v>6.25E-2</v>
      </c>
      <c r="W358" s="22" t="str">
        <f>IF(ISTEXT(Tides!B358),Tides!B358,"")</f>
        <v>5:29 AM / 3.9 m</v>
      </c>
      <c r="X358" s="22" t="str">
        <f>IF(ISTEXT(Tides!C358),Tides!C358,"")</f>
        <v>11:12 AM / 1.5 m</v>
      </c>
      <c r="Y358" s="22" t="str">
        <f>IF(ISTEXT(Tides!D358),Tides!D358,"")</f>
        <v>5:39 PM / 3.9 m</v>
      </c>
      <c r="Z358" s="22" t="str">
        <f>IF(ISTEXT(Tides!E358),Tides!E358,"")</f>
        <v>11:53 PM / 1.2 m</v>
      </c>
      <c r="AA358" s="22" t="str">
        <f>IF(ISTEXT(Tides!F358),Tides!F358,"")</f>
        <v/>
      </c>
      <c r="AB358" s="60" t="str">
        <f t="shared" si="182"/>
        <v/>
      </c>
      <c r="AC358" s="61" t="str">
        <f t="shared" si="178"/>
        <v/>
      </c>
      <c r="AD358" s="60">
        <f t="shared" si="179"/>
        <v>0.9326388888888888</v>
      </c>
      <c r="AE358" s="64">
        <f t="shared" si="180"/>
        <v>1.0576388888888888</v>
      </c>
      <c r="AF358" s="37">
        <f>Tides!H358</f>
        <v>0.33402777777777781</v>
      </c>
      <c r="AG358" s="37">
        <f>Tides!I358</f>
        <v>0.65625</v>
      </c>
    </row>
    <row r="359" spans="1:33" ht="19.95" customHeight="1" x14ac:dyDescent="0.25">
      <c r="A359" s="8" t="str">
        <f>Tides!A359</f>
        <v>Mon 21</v>
      </c>
      <c r="B359" s="9">
        <f>IF(ISNUMBER(TIMEVALUE(LEFT(Tides!B359,5))),TIMEVALUE(LEFT(Tides!B359,5)),"")</f>
        <v>0.27569444444444446</v>
      </c>
      <c r="C359" s="10">
        <f>IF(ISNUMBER(VALUE(LEFT(RIGHT(Tides!B359,6),4))),VALUE(LEFT(RIGHT(Tides!B359,6),4)),"")</f>
        <v>3.6</v>
      </c>
      <c r="D359" s="9">
        <f>IF(ISNUMBER(TIMEVALUE(LEFT(Tides!C359,5))),TIMEVALUE(LEFT(Tides!C359,5)),"")</f>
        <v>0.51250000000000007</v>
      </c>
      <c r="E359" s="10">
        <f>COUNTIF(Tides!C359, "*PM*")</f>
        <v>1</v>
      </c>
      <c r="F359" s="59">
        <f>IF(ISNUMBER(TIMEVALUE(LEFT(Tides!C359,5))),TIMEVALUE(LEFT(Tides!C359,5)),"")</f>
        <v>0.51250000000000007</v>
      </c>
      <c r="G359" s="51">
        <f>IF(ISNUMBER(VALUE(LEFT(RIGHT(Tides!C359,6),4))),VALUE(LEFT(RIGHT(Tides!C359,6),4)),"")</f>
        <v>1.8</v>
      </c>
      <c r="H359" s="9">
        <f>IF(ISNUMBER(TIMEVALUE(LEFT(Tides!D359,5))),TIMEVALUE(LEFT(Tides!D359,5)),"")</f>
        <v>0.28125</v>
      </c>
      <c r="I359" s="10">
        <f>IF(ISNUMBER(VALUE(LEFT(RIGHT(Tides!D359,6),4))),VALUE(LEFT(RIGHT(Tides!D359,6),4)),"")</f>
        <v>3.7</v>
      </c>
      <c r="J359" s="9" t="str">
        <f>IF(ISNUMBER(TIMEVALUE(LEFT(Tides!E359,5))),TIMEVALUE(LEFT(Tides!E359,5)),"")</f>
        <v/>
      </c>
      <c r="K359" s="10">
        <f>COUNTIF(Tides!E359, "*PM*")</f>
        <v>0</v>
      </c>
      <c r="L359" s="59" t="str">
        <f t="shared" si="181"/>
        <v/>
      </c>
      <c r="M359" s="51" t="str">
        <f>IF(ISNUMBER(VALUE(LEFT(RIGHT(Tides!E359,6),4))),VALUE(LEFT(RIGHT(Tides!E359,6),4)),"")</f>
        <v/>
      </c>
      <c r="N359" s="9" t="str">
        <f>IF(ISNUMBER(TIMEVALUE(LEFT(Tides!F359,5))),TIMEVALUE(LEFT(Tides!F359,5)),"")</f>
        <v/>
      </c>
      <c r="O359" s="9"/>
      <c r="P359" s="10" t="str">
        <f>IF(ISNUMBER(VALUE(LEFT(RIGHT(Tides!F359,6),4))),VALUE(LEFT(RIGHT(Tides!F359,6),4)),"")</f>
        <v/>
      </c>
      <c r="R359" s="36" t="str">
        <f t="shared" si="172"/>
        <v>Mon 21</v>
      </c>
      <c r="S359" s="22" t="str">
        <f t="shared" si="173"/>
        <v>No Restriction</v>
      </c>
      <c r="T359" s="22">
        <f t="shared" ref="T359:T368" si="184">IF(OR(G359&gt;1.3,ISNUMBER(G359)=FALSE),0,IF(G359&gt;1.2,0.0416666666666667,IF(G359&gt;0.5,0.0625,0.0833333333333333)))</f>
        <v>0</v>
      </c>
      <c r="U359" s="22" t="str">
        <f t="shared" si="174"/>
        <v>No Restriction</v>
      </c>
      <c r="V359" s="22">
        <f t="shared" si="176"/>
        <v>0</v>
      </c>
      <c r="W359" s="22" t="str">
        <f>IF(ISTEXT(Tides!B359),Tides!B359,"")</f>
        <v>6:37 AM / 3.6 m</v>
      </c>
      <c r="X359" s="22" t="str">
        <f>IF(ISTEXT(Tides!C359),Tides!C359,"")</f>
        <v>12:18 PM / 1.8 m</v>
      </c>
      <c r="Y359" s="22" t="str">
        <f>IF(ISTEXT(Tides!D359),Tides!D359,"")</f>
        <v>6:45 PM / 3.7 m</v>
      </c>
      <c r="Z359" s="22" t="str">
        <f>IF(ISTEXT(Tides!E359),Tides!E359,"")</f>
        <v/>
      </c>
      <c r="AA359" s="22" t="str">
        <f>IF(ISTEXT(Tides!F359),Tides!F359,"")</f>
        <v/>
      </c>
      <c r="AB359" s="60" t="str">
        <f t="shared" si="182"/>
        <v/>
      </c>
      <c r="AC359" s="61" t="str">
        <f t="shared" si="178"/>
        <v/>
      </c>
      <c r="AD359" s="60" t="str">
        <f t="shared" si="179"/>
        <v/>
      </c>
      <c r="AE359" s="64" t="str">
        <f t="shared" si="180"/>
        <v/>
      </c>
      <c r="AF359" s="37">
        <f>Tides!H359</f>
        <v>0.3354166666666667</v>
      </c>
      <c r="AG359" s="37">
        <f>Tides!I359</f>
        <v>0.65555555555555556</v>
      </c>
    </row>
    <row r="360" spans="1:33" ht="19.95" customHeight="1" x14ac:dyDescent="0.25">
      <c r="A360" s="8" t="str">
        <f>Tides!A360</f>
        <v>Tue 22</v>
      </c>
      <c r="B360" s="9" t="str">
        <f>IF(ISNUMBER(TIMEVALUE(LEFT(Tides!B360,5))),TIMEVALUE(LEFT(Tides!B360,5)),"")</f>
        <v/>
      </c>
      <c r="C360" s="10" t="str">
        <f>IF(ISNUMBER(VALUE(LEFT(RIGHT(Tides!B360,6),4))),VALUE(LEFT(RIGHT(Tides!B360,6),4)),"")</f>
        <v/>
      </c>
      <c r="D360" s="9">
        <f>IF(ISNUMBER(TIMEVALUE(LEFT(Tides!C360,5))),TIMEVALUE(LEFT(Tides!C360,5)),"")</f>
        <v>4.7222222222222221E-2</v>
      </c>
      <c r="E360" s="10">
        <f>COUNTIF(Tides!C360, "*PM*")</f>
        <v>0</v>
      </c>
      <c r="F360" s="59">
        <f>IF(ISNUMBER(TIMEVALUE(LEFT(Tides!C360,5))),TIMEVALUE(LEFT(Tides!C360,5)),"")</f>
        <v>4.7222222222222221E-2</v>
      </c>
      <c r="G360" s="51">
        <f>IF(ISNUMBER(VALUE(LEFT(RIGHT(Tides!C360,6),4))),VALUE(LEFT(RIGHT(Tides!C360,6),4)),"")</f>
        <v>1.4</v>
      </c>
      <c r="H360" s="9">
        <f>IF(ISNUMBER(TIMEVALUE(LEFT(Tides!D360,5))),TIMEVALUE(LEFT(Tides!D360,5)),"")</f>
        <v>0.3263888888888889</v>
      </c>
      <c r="I360" s="10">
        <f>IF(ISNUMBER(VALUE(LEFT(RIGHT(Tides!D360,6),4))),VALUE(LEFT(RIGHT(Tides!D360,6),4)),"")</f>
        <v>3.5</v>
      </c>
      <c r="J360" s="9">
        <f>IF(ISNUMBER(TIMEVALUE(LEFT(Tides!E360,5))),TIMEVALUE(LEFT(Tides!E360,5)),"")</f>
        <v>6.805555555555555E-2</v>
      </c>
      <c r="K360" s="10">
        <f>COUNTIF(Tides!E360, "*PM*")</f>
        <v>1</v>
      </c>
      <c r="L360" s="59">
        <f t="shared" si="181"/>
        <v>0.56805555555555554</v>
      </c>
      <c r="M360" s="51">
        <f>IF(ISNUMBER(VALUE(LEFT(RIGHT(Tides!E360,6),4))),VALUE(LEFT(RIGHT(Tides!E360,6),4)),"")</f>
        <v>1.9</v>
      </c>
      <c r="N360" s="9">
        <f>IF(ISNUMBER(TIMEVALUE(LEFT(Tides!F360,5))),TIMEVALUE(LEFT(Tides!F360,5)),"")</f>
        <v>0.33055555555555555</v>
      </c>
      <c r="O360" s="9"/>
      <c r="P360" s="10">
        <f>IF(ISNUMBER(VALUE(LEFT(RIGHT(Tides!F360,6),4))),VALUE(LEFT(RIGHT(Tides!F360,6),4)),"")</f>
        <v>3.6</v>
      </c>
      <c r="R360" s="36" t="str">
        <f t="shared" si="172"/>
        <v>Tue 22</v>
      </c>
      <c r="S360" s="22" t="str">
        <f t="shared" si="173"/>
        <v>No Restriction</v>
      </c>
      <c r="T360" s="22">
        <f t="shared" si="184"/>
        <v>0</v>
      </c>
      <c r="U360" s="22" t="str">
        <f t="shared" si="174"/>
        <v>No Restriction</v>
      </c>
      <c r="V360" s="22">
        <f t="shared" si="176"/>
        <v>0</v>
      </c>
      <c r="W360" s="22" t="str">
        <f>IF(ISTEXT(Tides!B360),Tides!B360,"")</f>
        <v/>
      </c>
      <c r="X360" s="22" t="str">
        <f>IF(ISTEXT(Tides!C360),Tides!C360,"")</f>
        <v>1:08 AM / 1.4 m</v>
      </c>
      <c r="Y360" s="22" t="str">
        <f>IF(ISTEXT(Tides!D360),Tides!D360,"")</f>
        <v>7:50 AM / 3.5 m</v>
      </c>
      <c r="Z360" s="22" t="str">
        <f>IF(ISTEXT(Tides!E360),Tides!E360,"")</f>
        <v>1:38 PM / 1.9 m</v>
      </c>
      <c r="AA360" s="22" t="str">
        <f>IF(ISTEXT(Tides!F360),Tides!F360,"")</f>
        <v>7:56 PM / 3.6 m</v>
      </c>
      <c r="AB360" s="60" t="str">
        <f t="shared" si="182"/>
        <v/>
      </c>
      <c r="AC360" s="61" t="str">
        <f t="shared" si="178"/>
        <v/>
      </c>
      <c r="AD360" s="60" t="str">
        <f t="shared" si="179"/>
        <v/>
      </c>
      <c r="AE360" s="64" t="str">
        <f t="shared" si="180"/>
        <v/>
      </c>
      <c r="AF360" s="37">
        <f>Tides!H360</f>
        <v>0.33749999999999997</v>
      </c>
      <c r="AG360" s="37">
        <f>Tides!I360</f>
        <v>0.65416666666666667</v>
      </c>
    </row>
    <row r="361" spans="1:33" ht="19.95" customHeight="1" x14ac:dyDescent="0.25">
      <c r="A361" s="8" t="str">
        <f>Tides!A361</f>
        <v>Wed 23</v>
      </c>
      <c r="B361" s="9" t="str">
        <f>IF(ISNUMBER(TIMEVALUE(LEFT(Tides!B361,5))),TIMEVALUE(LEFT(Tides!B361,5)),"")</f>
        <v/>
      </c>
      <c r="C361" s="10" t="str">
        <f>IF(ISNUMBER(VALUE(LEFT(RIGHT(Tides!B361,6),4))),VALUE(LEFT(RIGHT(Tides!B361,6),4)),"")</f>
        <v/>
      </c>
      <c r="D361" s="9">
        <f>IF(ISNUMBER(TIMEVALUE(LEFT(Tides!C361,5))),TIMEVALUE(LEFT(Tides!C361,5)),"")</f>
        <v>0.10277777777777779</v>
      </c>
      <c r="E361" s="10">
        <f>COUNTIF(Tides!C361, "*PM*")</f>
        <v>0</v>
      </c>
      <c r="F361" s="59">
        <f>IF(ISNUMBER(TIMEVALUE(LEFT(Tides!C361,5))),TIMEVALUE(LEFT(Tides!C361,5)),"")</f>
        <v>0.10277777777777779</v>
      </c>
      <c r="G361" s="51">
        <f>IF(ISNUMBER(VALUE(LEFT(RIGHT(Tides!C361,6),4))),VALUE(LEFT(RIGHT(Tides!C361,6),4)),"")</f>
        <v>1.4</v>
      </c>
      <c r="H361" s="9">
        <f>IF(ISNUMBER(TIMEVALUE(LEFT(Tides!D361,5))),TIMEVALUE(LEFT(Tides!D361,5)),"")</f>
        <v>0.375</v>
      </c>
      <c r="I361" s="10">
        <f>IF(ISNUMBER(VALUE(LEFT(RIGHT(Tides!D361,6),4))),VALUE(LEFT(RIGHT(Tides!D361,6),4)),"")</f>
        <v>3.5</v>
      </c>
      <c r="J361" s="9">
        <f>IF(ISNUMBER(TIMEVALUE(LEFT(Tides!E361,5))),TIMEVALUE(LEFT(Tides!E361,5)),"")</f>
        <v>0.12361111111111112</v>
      </c>
      <c r="K361" s="10">
        <f>COUNTIF(Tides!E361, "*PM*")</f>
        <v>1</v>
      </c>
      <c r="L361" s="59">
        <f t="shared" si="181"/>
        <v>0.62361111111111112</v>
      </c>
      <c r="M361" s="51">
        <f>IF(ISNUMBER(VALUE(LEFT(RIGHT(Tides!E361,6),4))),VALUE(LEFT(RIGHT(Tides!E361,6),4)),"")</f>
        <v>1.9</v>
      </c>
      <c r="N361" s="9">
        <f>IF(ISNUMBER(TIMEVALUE(LEFT(Tides!F361,5))),TIMEVALUE(LEFT(Tides!F361,5)),"")</f>
        <v>0.37847222222222227</v>
      </c>
      <c r="O361" s="9"/>
      <c r="P361" s="10">
        <f>IF(ISNUMBER(VALUE(LEFT(RIGHT(Tides!F361,6),4))),VALUE(LEFT(RIGHT(Tides!F361,6),4)),"")</f>
        <v>3.6</v>
      </c>
      <c r="R361" s="36" t="str">
        <f t="shared" si="172"/>
        <v>Wed 23</v>
      </c>
      <c r="S361" s="22" t="str">
        <f t="shared" si="173"/>
        <v>No Restriction</v>
      </c>
      <c r="T361" s="22">
        <f t="shared" si="184"/>
        <v>0</v>
      </c>
      <c r="U361" s="22" t="str">
        <f t="shared" si="174"/>
        <v>No Restriction</v>
      </c>
      <c r="V361" s="22">
        <f t="shared" si="176"/>
        <v>0</v>
      </c>
      <c r="W361" s="22" t="str">
        <f>IF(ISTEXT(Tides!B361),Tides!B361,"")</f>
        <v/>
      </c>
      <c r="X361" s="22" t="str">
        <f>IF(ISTEXT(Tides!C361),Tides!C361,"")</f>
        <v>2:28 AM / 1.4 m</v>
      </c>
      <c r="Y361" s="22" t="str">
        <f>IF(ISTEXT(Tides!D361),Tides!D361,"")</f>
        <v>9:00 AM / 3.5 m</v>
      </c>
      <c r="Z361" s="22" t="str">
        <f>IF(ISTEXT(Tides!E361),Tides!E361,"")</f>
        <v>2:58 PM / 1.9 m</v>
      </c>
      <c r="AA361" s="22" t="str">
        <f>IF(ISTEXT(Tides!F361),Tides!F361,"")</f>
        <v>9:05 PM / 3.6 m</v>
      </c>
      <c r="AB361" s="60" t="str">
        <f t="shared" ref="AB361:AB362" si="185">IF(T361&gt;0,F361-T361,"")</f>
        <v/>
      </c>
      <c r="AC361" s="61" t="str">
        <f t="shared" si="178"/>
        <v/>
      </c>
      <c r="AD361" s="60" t="str">
        <f t="shared" si="179"/>
        <v/>
      </c>
      <c r="AE361" s="64" t="str">
        <f t="shared" si="180"/>
        <v/>
      </c>
      <c r="AF361" s="37">
        <f>Tides!H361</f>
        <v>0.33888888888888885</v>
      </c>
      <c r="AG361" s="37">
        <f>Tides!I361</f>
        <v>0.65347222222222223</v>
      </c>
    </row>
    <row r="362" spans="1:33" ht="19.95" customHeight="1" x14ac:dyDescent="0.25">
      <c r="A362" s="8" t="str">
        <f>Tides!A362</f>
        <v>Thu 24</v>
      </c>
      <c r="B362" s="9" t="str">
        <f>IF(ISNUMBER(TIMEVALUE(LEFT(Tides!B362,5))),TIMEVALUE(LEFT(Tides!B362,5)),"")</f>
        <v/>
      </c>
      <c r="C362" s="10" t="str">
        <f>IF(ISNUMBER(VALUE(LEFT(RIGHT(Tides!B362,6),4))),VALUE(LEFT(RIGHT(Tides!B362,6),4)),"")</f>
        <v/>
      </c>
      <c r="D362" s="9">
        <f>IF(ISNUMBER(TIMEVALUE(LEFT(Tides!C362,5))),TIMEVALUE(LEFT(Tides!C362,5)),"")</f>
        <v>0.15069444444444444</v>
      </c>
      <c r="E362" s="10">
        <f>COUNTIF(Tides!C362, "*PM*")</f>
        <v>0</v>
      </c>
      <c r="F362" s="59">
        <f>IF(ISNUMBER(TIMEVALUE(LEFT(Tides!C362,5))),TIMEVALUE(LEFT(Tides!C362,5)),"")</f>
        <v>0.15069444444444444</v>
      </c>
      <c r="G362" s="51">
        <f>IF(ISNUMBER(VALUE(LEFT(RIGHT(Tides!C362,6),4))),VALUE(LEFT(RIGHT(Tides!C362,6),4)),"")</f>
        <v>1.4</v>
      </c>
      <c r="H362" s="9">
        <f>IF(ISNUMBER(TIMEVALUE(LEFT(Tides!D362,5))),TIMEVALUE(LEFT(Tides!D362,5)),"")</f>
        <v>0.41805555555555557</v>
      </c>
      <c r="I362" s="10">
        <f>IF(ISNUMBER(VALUE(LEFT(RIGHT(Tides!D362,6),4))),VALUE(LEFT(RIGHT(Tides!D362,6),4)),"")</f>
        <v>3.6</v>
      </c>
      <c r="J362" s="9">
        <f>IF(ISNUMBER(TIMEVALUE(LEFT(Tides!E362,5))),TIMEVALUE(LEFT(Tides!E362,5)),"")</f>
        <v>0.16805555555555554</v>
      </c>
      <c r="K362" s="10">
        <f>COUNTIF(Tides!E362, "*PM*")</f>
        <v>1</v>
      </c>
      <c r="L362" s="59">
        <f t="shared" si="181"/>
        <v>0.66805555555555551</v>
      </c>
      <c r="M362" s="51">
        <f>IF(ISNUMBER(VALUE(LEFT(RIGHT(Tides!E362,6),4))),VALUE(LEFT(RIGHT(Tides!E362,6),4)),"")</f>
        <v>1.7</v>
      </c>
      <c r="N362" s="9">
        <f>IF(ISNUMBER(TIMEVALUE(LEFT(Tides!F362,5))),TIMEVALUE(LEFT(Tides!F362,5)),"")</f>
        <v>0.42083333333333334</v>
      </c>
      <c r="O362" s="9"/>
      <c r="P362" s="10">
        <f>IF(ISNUMBER(VALUE(LEFT(RIGHT(Tides!F362,6),4))),VALUE(LEFT(RIGHT(Tides!F362,6),4)),"")</f>
        <v>3.7</v>
      </c>
      <c r="R362" s="36" t="str">
        <f t="shared" si="172"/>
        <v>Thu 24</v>
      </c>
      <c r="S362" s="22" t="str">
        <f t="shared" si="173"/>
        <v>No Restriction</v>
      </c>
      <c r="T362" s="22">
        <f t="shared" si="184"/>
        <v>0</v>
      </c>
      <c r="U362" s="22" t="str">
        <f t="shared" si="174"/>
        <v>No Restriction</v>
      </c>
      <c r="V362" s="22">
        <f t="shared" si="176"/>
        <v>0</v>
      </c>
      <c r="W362" s="22" t="str">
        <f>IF(ISTEXT(Tides!B362),Tides!B362,"")</f>
        <v/>
      </c>
      <c r="X362" s="22" t="str">
        <f>IF(ISTEXT(Tides!C362),Tides!C362,"")</f>
        <v>3:37 AM / 1.4 m</v>
      </c>
      <c r="Y362" s="22" t="str">
        <f>IF(ISTEXT(Tides!D362),Tides!D362,"")</f>
        <v>10:02 AM / 3.6 m</v>
      </c>
      <c r="Z362" s="22" t="str">
        <f>IF(ISTEXT(Tides!E362),Tides!E362,"")</f>
        <v>4:02 PM / 1.7 m</v>
      </c>
      <c r="AA362" s="22" t="str">
        <f>IF(ISTEXT(Tides!F362),Tides!F362,"")</f>
        <v>10:06 PM / 3.7 m</v>
      </c>
      <c r="AB362" s="60" t="str">
        <f t="shared" si="185"/>
        <v/>
      </c>
      <c r="AC362" s="61" t="str">
        <f t="shared" si="178"/>
        <v/>
      </c>
      <c r="AD362" s="60" t="str">
        <f t="shared" si="179"/>
        <v/>
      </c>
      <c r="AE362" s="64" t="str">
        <f t="shared" si="180"/>
        <v/>
      </c>
      <c r="AF362" s="37">
        <f>Tides!H362</f>
        <v>0.34027777777777773</v>
      </c>
      <c r="AG362" s="37">
        <f>Tides!I362</f>
        <v>0.65208333333333335</v>
      </c>
    </row>
    <row r="363" spans="1:33" ht="19.95" customHeight="1" x14ac:dyDescent="0.25">
      <c r="A363" s="8" t="str">
        <f>Tides!A363</f>
        <v>Fri 25</v>
      </c>
      <c r="B363" s="9" t="str">
        <f>IF(ISNUMBER(TIMEVALUE(LEFT(Tides!B363,5))),TIMEVALUE(LEFT(Tides!B363,5)),"")</f>
        <v/>
      </c>
      <c r="C363" s="10" t="str">
        <f>IF(ISNUMBER(VALUE(LEFT(RIGHT(Tides!B363,6),4))),VALUE(LEFT(RIGHT(Tides!B363,6),4)),"")</f>
        <v/>
      </c>
      <c r="D363" s="9">
        <f>IF(ISNUMBER(TIMEVALUE(LEFT(Tides!C363,5))),TIMEVALUE(LEFT(Tides!C363,5)),"")</f>
        <v>0.1875</v>
      </c>
      <c r="E363" s="10">
        <f>COUNTIF(Tides!C363, "*PM*")</f>
        <v>0</v>
      </c>
      <c r="F363" s="59">
        <f>IF(ISNUMBER(TIMEVALUE(LEFT(Tides!C363,5))),TIMEVALUE(LEFT(Tides!C363,5)),"")</f>
        <v>0.1875</v>
      </c>
      <c r="G363" s="51">
        <f>IF(ISNUMBER(VALUE(LEFT(RIGHT(Tides!C363,6),4))),VALUE(LEFT(RIGHT(Tides!C363,6),4)),"")</f>
        <v>1.3</v>
      </c>
      <c r="H363" s="9">
        <f>IF(ISNUMBER(TIMEVALUE(LEFT(Tides!D363,5))),TIMEVALUE(LEFT(Tides!D363,5)),"")</f>
        <v>0.45208333333333334</v>
      </c>
      <c r="I363" s="10">
        <f>IF(ISNUMBER(VALUE(LEFT(RIGHT(Tides!D363,6),4))),VALUE(LEFT(RIGHT(Tides!D363,6),4)),"")</f>
        <v>3.7</v>
      </c>
      <c r="J363" s="9">
        <f>IF(ISNUMBER(TIMEVALUE(LEFT(Tides!E363,5))),TIMEVALUE(LEFT(Tides!E363,5)),"")</f>
        <v>0.20208333333333331</v>
      </c>
      <c r="K363" s="10">
        <f>COUNTIF(Tides!E363, "*PM*")</f>
        <v>1</v>
      </c>
      <c r="L363" s="59">
        <f t="shared" si="181"/>
        <v>0.70208333333333328</v>
      </c>
      <c r="M363" s="51">
        <f>IF(ISNUMBER(VALUE(LEFT(RIGHT(Tides!E363,6),4))),VALUE(LEFT(RIGHT(Tides!E363,6),4)),"")</f>
        <v>1.6</v>
      </c>
      <c r="N363" s="9">
        <f>IF(ISNUMBER(TIMEVALUE(LEFT(Tides!F363,5))),TIMEVALUE(LEFT(Tides!F363,5)),"")</f>
        <v>0.45624999999999999</v>
      </c>
      <c r="O363" s="9"/>
      <c r="P363" s="10">
        <f>IF(ISNUMBER(VALUE(LEFT(RIGHT(Tides!F363,6),4))),VALUE(LEFT(RIGHT(Tides!F363,6),4)),"")</f>
        <v>3.8</v>
      </c>
      <c r="R363" s="36" t="str">
        <f t="shared" si="172"/>
        <v>Fri 25</v>
      </c>
      <c r="S363" s="22" t="str">
        <f t="shared" si="173"/>
        <v>1.0 hour</v>
      </c>
      <c r="T363" s="22">
        <f t="shared" si="184"/>
        <v>4.1666666666666699E-2</v>
      </c>
      <c r="U363" s="22" t="str">
        <f t="shared" si="174"/>
        <v>No Restriction</v>
      </c>
      <c r="V363" s="22">
        <f t="shared" si="176"/>
        <v>0</v>
      </c>
      <c r="W363" s="22" t="str">
        <f>IF(ISTEXT(Tides!B363),Tides!B363,"")</f>
        <v/>
      </c>
      <c r="X363" s="22" t="str">
        <f>IF(ISTEXT(Tides!C363),Tides!C363,"")</f>
        <v>4:30 AM / 1.3 m</v>
      </c>
      <c r="Y363" s="22" t="str">
        <f>IF(ISTEXT(Tides!D363),Tides!D363,"")</f>
        <v>10:51 AM / 3.7 m</v>
      </c>
      <c r="Z363" s="22" t="str">
        <f>IF(ISTEXT(Tides!E363),Tides!E363,"")</f>
        <v>4:51 PM / 1.6 m</v>
      </c>
      <c r="AA363" s="22" t="str">
        <f>IF(ISTEXT(Tides!F363),Tides!F363,"")</f>
        <v>10:57 PM / 3.8 m</v>
      </c>
      <c r="AB363" s="60">
        <f t="shared" si="182"/>
        <v>0.14583333333333334</v>
      </c>
      <c r="AC363" s="61">
        <f t="shared" si="178"/>
        <v>0.22916666666666669</v>
      </c>
      <c r="AD363" s="60" t="str">
        <f t="shared" si="179"/>
        <v/>
      </c>
      <c r="AE363" s="64" t="str">
        <f t="shared" si="180"/>
        <v/>
      </c>
      <c r="AF363" s="37">
        <f>Tides!H363</f>
        <v>0.34097222222222223</v>
      </c>
      <c r="AG363" s="37">
        <f>Tides!I363</f>
        <v>0.65138888888888891</v>
      </c>
    </row>
    <row r="364" spans="1:33" s="12" customFormat="1" ht="19.95" customHeight="1" x14ac:dyDescent="0.25">
      <c r="A364" s="8" t="str">
        <f>Tides!A364</f>
        <v>Sat 26</v>
      </c>
      <c r="B364" s="9" t="str">
        <f>IF(ISNUMBER(TIMEVALUE(LEFT(Tides!B364,5))),TIMEVALUE(LEFT(Tides!B364,5)),"")</f>
        <v/>
      </c>
      <c r="C364" s="10" t="str">
        <f>IF(ISNUMBER(VALUE(LEFT(RIGHT(Tides!B364,6),4))),VALUE(LEFT(RIGHT(Tides!B364,6),4)),"")</f>
        <v/>
      </c>
      <c r="D364" s="9">
        <f>IF(ISNUMBER(TIMEVALUE(LEFT(Tides!C364,5))),TIMEVALUE(LEFT(Tides!C364,5)),"")</f>
        <v>0.21736111111111112</v>
      </c>
      <c r="E364" s="10">
        <f>COUNTIF(Tides!C364, "*PM*")</f>
        <v>0</v>
      </c>
      <c r="F364" s="59">
        <f>IF(ISNUMBER(TIMEVALUE(LEFT(Tides!C364,5))),TIMEVALUE(LEFT(Tides!C364,5)),"")</f>
        <v>0.21736111111111112</v>
      </c>
      <c r="G364" s="51">
        <f>IF(ISNUMBER(VALUE(LEFT(RIGHT(Tides!C364,6),4))),VALUE(LEFT(RIGHT(Tides!C364,6),4)),"")</f>
        <v>1.2</v>
      </c>
      <c r="H364" s="9">
        <f>IF(ISNUMBER(TIMEVALUE(LEFT(Tides!D364,5))),TIMEVALUE(LEFT(Tides!D364,5)),"")</f>
        <v>0.48055555555555557</v>
      </c>
      <c r="I364" s="10">
        <f>IF(ISNUMBER(VALUE(LEFT(RIGHT(Tides!D364,6),4))),VALUE(LEFT(RIGHT(Tides!D364,6),4)),"")</f>
        <v>3.8</v>
      </c>
      <c r="J364" s="9">
        <f>IF(ISNUMBER(TIMEVALUE(LEFT(Tides!E364,5))),TIMEVALUE(LEFT(Tides!E364,5)),"")</f>
        <v>0.23055555555555554</v>
      </c>
      <c r="K364" s="10">
        <f>COUNTIF(Tides!E364, "*PM*")</f>
        <v>1</v>
      </c>
      <c r="L364" s="59">
        <f t="shared" si="181"/>
        <v>0.73055555555555551</v>
      </c>
      <c r="M364" s="51">
        <f>IF(ISNUMBER(VALUE(LEFT(RIGHT(Tides!E364,6),4))),VALUE(LEFT(RIGHT(Tides!E364,6),4)),"")</f>
        <v>1.4</v>
      </c>
      <c r="N364" s="9">
        <f>IF(ISNUMBER(TIMEVALUE(LEFT(Tides!F364,5))),TIMEVALUE(LEFT(Tides!F364,5)),"")</f>
        <v>0.48680555555555555</v>
      </c>
      <c r="O364" s="9"/>
      <c r="P364" s="10">
        <f>IF(ISNUMBER(VALUE(LEFT(RIGHT(Tides!F364,6),4))),VALUE(LEFT(RIGHT(Tides!F364,6),4)),"")</f>
        <v>3.9</v>
      </c>
      <c r="Q364" s="1"/>
      <c r="R364" s="36" t="str">
        <f t="shared" si="172"/>
        <v>Sat 26</v>
      </c>
      <c r="S364" s="22" t="str">
        <f t="shared" si="173"/>
        <v>1.5 hour</v>
      </c>
      <c r="T364" s="22">
        <f t="shared" si="184"/>
        <v>6.25E-2</v>
      </c>
      <c r="U364" s="22" t="str">
        <f t="shared" si="174"/>
        <v>No Restriction</v>
      </c>
      <c r="V364" s="22">
        <f t="shared" si="176"/>
        <v>0</v>
      </c>
      <c r="W364" s="22" t="str">
        <f>IF(ISTEXT(Tides!B364),Tides!B364,"")</f>
        <v/>
      </c>
      <c r="X364" s="22" t="str">
        <f>IF(ISTEXT(Tides!C364),Tides!C364,"")</f>
        <v>5:13 AM / 1.2 m</v>
      </c>
      <c r="Y364" s="22" t="str">
        <f>IF(ISTEXT(Tides!D364),Tides!D364,"")</f>
        <v>11:32 AM / 3.8 m</v>
      </c>
      <c r="Z364" s="22" t="str">
        <f>IF(ISTEXT(Tides!E364),Tides!E364,"")</f>
        <v>5:32 PM / 1.4 m</v>
      </c>
      <c r="AA364" s="22" t="str">
        <f>IF(ISTEXT(Tides!F364),Tides!F364,"")</f>
        <v>11:41 PM / 3.9 m</v>
      </c>
      <c r="AB364" s="60">
        <f t="shared" si="182"/>
        <v>0.15486111111111112</v>
      </c>
      <c r="AC364" s="61">
        <f t="shared" si="178"/>
        <v>0.27986111111111112</v>
      </c>
      <c r="AD364" s="60" t="str">
        <f t="shared" si="179"/>
        <v/>
      </c>
      <c r="AE364" s="64" t="str">
        <f t="shared" si="180"/>
        <v/>
      </c>
      <c r="AF364" s="37">
        <f>Tides!H364</f>
        <v>0.34236111111111112</v>
      </c>
      <c r="AG364" s="37">
        <f>Tides!I364</f>
        <v>0.65069444444444446</v>
      </c>
    </row>
    <row r="365" spans="1:33" s="12" customFormat="1" ht="19.95" customHeight="1" x14ac:dyDescent="0.25">
      <c r="A365" s="8" t="str">
        <f>Tides!A365</f>
        <v>Sun 27</v>
      </c>
      <c r="B365" s="9" t="str">
        <f>IF(ISNUMBER(TIMEVALUE(LEFT(Tides!B365,5))),TIMEVALUE(LEFT(Tides!B365,5)),"")</f>
        <v/>
      </c>
      <c r="C365" s="10" t="str">
        <f>IF(ISNUMBER(VALUE(LEFT(RIGHT(Tides!B365,6),4))),VALUE(LEFT(RIGHT(Tides!B365,6),4)),"")</f>
        <v/>
      </c>
      <c r="D365" s="9">
        <f>IF(ISNUMBER(TIMEVALUE(LEFT(Tides!C365,5))),TIMEVALUE(LEFT(Tides!C365,5)),"")</f>
        <v>0.24305555555555555</v>
      </c>
      <c r="E365" s="10">
        <f>COUNTIF(Tides!C365, "*PM*")</f>
        <v>0</v>
      </c>
      <c r="F365" s="59">
        <f>IF(ISNUMBER(TIMEVALUE(LEFT(Tides!C365,5))),TIMEVALUE(LEFT(Tides!C365,5)),"")</f>
        <v>0.24305555555555555</v>
      </c>
      <c r="G365" s="51">
        <f>IF(ISNUMBER(VALUE(LEFT(RIGHT(Tides!C365,6),4))),VALUE(LEFT(RIGHT(Tides!C365,6),4)),"")</f>
        <v>1.1000000000000001</v>
      </c>
      <c r="H365" s="9">
        <f>IF(ISNUMBER(TIMEVALUE(LEFT(Tides!D365,5))),TIMEVALUE(LEFT(Tides!D365,5)),"")</f>
        <v>0.50555555555555554</v>
      </c>
      <c r="I365" s="10">
        <f>IF(ISNUMBER(VALUE(LEFT(RIGHT(Tides!D365,6),4))),VALUE(LEFT(RIGHT(Tides!D365,6),4)),"")</f>
        <v>4</v>
      </c>
      <c r="J365" s="9">
        <f>IF(ISNUMBER(TIMEVALUE(LEFT(Tides!E365,5))),TIMEVALUE(LEFT(Tides!E365,5)),"")</f>
        <v>0.25625000000000003</v>
      </c>
      <c r="K365" s="10">
        <f>COUNTIF(Tides!E365, "*PM*")</f>
        <v>1</v>
      </c>
      <c r="L365" s="59">
        <f t="shared" si="181"/>
        <v>0.75625000000000009</v>
      </c>
      <c r="M365" s="51">
        <f>IF(ISNUMBER(VALUE(LEFT(RIGHT(Tides!E365,6),4))),VALUE(LEFT(RIGHT(Tides!E365,6),4)),"")</f>
        <v>1.2</v>
      </c>
      <c r="N365" s="9" t="str">
        <f>IF(ISNUMBER(TIMEVALUE(LEFT(Tides!F365,5))),TIMEVALUE(LEFT(Tides!F365,5)),"")</f>
        <v/>
      </c>
      <c r="O365" s="9"/>
      <c r="P365" s="10" t="str">
        <f>IF(ISNUMBER(VALUE(LEFT(RIGHT(Tides!F365,6),4))),VALUE(LEFT(RIGHT(Tides!F365,6),4)),"")</f>
        <v/>
      </c>
      <c r="Q365" s="1"/>
      <c r="R365" s="36" t="str">
        <f t="shared" si="172"/>
        <v>Sun 27</v>
      </c>
      <c r="S365" s="22" t="str">
        <f t="shared" si="173"/>
        <v>1.5 hour</v>
      </c>
      <c r="T365" s="22">
        <f t="shared" si="184"/>
        <v>6.25E-2</v>
      </c>
      <c r="U365" s="22" t="str">
        <f t="shared" si="174"/>
        <v>1.5 hour</v>
      </c>
      <c r="V365" s="22">
        <f t="shared" si="176"/>
        <v>6.25E-2</v>
      </c>
      <c r="W365" s="22" t="str">
        <f>IF(ISTEXT(Tides!B365),Tides!B365,"")</f>
        <v/>
      </c>
      <c r="X365" s="22" t="str">
        <f>IF(ISTEXT(Tides!C365),Tides!C365,"")</f>
        <v>5:50 AM / 1.1 m</v>
      </c>
      <c r="Y365" s="22" t="str">
        <f>IF(ISTEXT(Tides!D365),Tides!D365,"")</f>
        <v>12:08 PM / 4.0 m</v>
      </c>
      <c r="Z365" s="22" t="str">
        <f>IF(ISTEXT(Tides!E365),Tides!E365,"")</f>
        <v>6:09 PM / 1.2 m</v>
      </c>
      <c r="AA365" s="22" t="str">
        <f>IF(ISTEXT(Tides!F365),Tides!F365,"")</f>
        <v/>
      </c>
      <c r="AB365" s="60">
        <f t="shared" si="182"/>
        <v>0.18055555555555555</v>
      </c>
      <c r="AC365" s="61">
        <f t="shared" si="178"/>
        <v>0.30555555555555558</v>
      </c>
      <c r="AD365" s="60">
        <f t="shared" si="179"/>
        <v>0.69375000000000009</v>
      </c>
      <c r="AE365" s="64">
        <f t="shared" si="180"/>
        <v>0.81875000000000009</v>
      </c>
      <c r="AF365" s="37">
        <f>Tides!H365</f>
        <v>0.34375</v>
      </c>
      <c r="AG365" s="37">
        <f>Tides!I365</f>
        <v>0.65</v>
      </c>
    </row>
    <row r="366" spans="1:33" ht="19.95" customHeight="1" x14ac:dyDescent="0.25">
      <c r="A366" s="8" t="str">
        <f>Tides!A366</f>
        <v>Mon 28</v>
      </c>
      <c r="B366" s="9">
        <f>IF(ISNUMBER(TIMEVALUE(LEFT(Tides!B366,5))),TIMEVALUE(LEFT(Tides!B366,5)),"")</f>
        <v>0.5131944444444444</v>
      </c>
      <c r="C366" s="10">
        <f>IF(ISNUMBER(VALUE(LEFT(RIGHT(Tides!B366,6),4))),VALUE(LEFT(RIGHT(Tides!B366,6),4)),"")</f>
        <v>4</v>
      </c>
      <c r="D366" s="9">
        <f>IF(ISNUMBER(TIMEVALUE(LEFT(Tides!C366,5))),TIMEVALUE(LEFT(Tides!C366,5)),"")</f>
        <v>0.26666666666666666</v>
      </c>
      <c r="E366" s="10">
        <f>COUNTIF(Tides!C366, "*PM*")</f>
        <v>0</v>
      </c>
      <c r="F366" s="59">
        <f>IF(ISNUMBER(TIMEVALUE(LEFT(Tides!C366,5))),TIMEVALUE(LEFT(Tides!C366,5)),"")</f>
        <v>0.26666666666666666</v>
      </c>
      <c r="G366" s="51">
        <f>IF(ISNUMBER(VALUE(LEFT(RIGHT(Tides!C366,6),4))),VALUE(LEFT(RIGHT(Tides!C366,6),4)),"")</f>
        <v>1</v>
      </c>
      <c r="H366" s="9">
        <f>IF(ISNUMBER(TIMEVALUE(LEFT(Tides!D366,5))),TIMEVALUE(LEFT(Tides!D366,5)),"")</f>
        <v>0.52777777777777779</v>
      </c>
      <c r="I366" s="10">
        <f>IF(ISNUMBER(VALUE(LEFT(RIGHT(Tides!D366,6),4))),VALUE(LEFT(RIGHT(Tides!D366,6),4)),"")</f>
        <v>4.0999999999999996</v>
      </c>
      <c r="J366" s="9">
        <f>IF(ISNUMBER(TIMEVALUE(LEFT(Tides!E366,5))),TIMEVALUE(LEFT(Tides!E366,5)),"")</f>
        <v>0.27986111111111112</v>
      </c>
      <c r="K366" s="10">
        <f>COUNTIF(Tides!E366, "*PM*")</f>
        <v>1</v>
      </c>
      <c r="L366" s="59">
        <f t="shared" si="181"/>
        <v>0.77986111111111112</v>
      </c>
      <c r="M366" s="51">
        <f>IF(ISNUMBER(VALUE(LEFT(RIGHT(Tides!E366,6),4))),VALUE(LEFT(RIGHT(Tides!E366,6),4)),"")</f>
        <v>1.1000000000000001</v>
      </c>
      <c r="N366" s="9" t="str">
        <f>IF(ISNUMBER(TIMEVALUE(LEFT(Tides!F366,5))),TIMEVALUE(LEFT(Tides!F366,5)),"")</f>
        <v/>
      </c>
      <c r="O366" s="9"/>
      <c r="P366" s="10" t="str">
        <f>IF(ISNUMBER(VALUE(LEFT(RIGHT(Tides!F366,6),4))),VALUE(LEFT(RIGHT(Tides!F366,6),4)),"")</f>
        <v/>
      </c>
      <c r="R366" s="36" t="str">
        <f t="shared" si="172"/>
        <v>Mon 28</v>
      </c>
      <c r="S366" s="22" t="str">
        <f t="shared" si="173"/>
        <v>1.5 hour</v>
      </c>
      <c r="T366" s="22">
        <f t="shared" si="184"/>
        <v>6.25E-2</v>
      </c>
      <c r="U366" s="22" t="str">
        <f t="shared" si="174"/>
        <v>1.5 hour</v>
      </c>
      <c r="V366" s="22">
        <f t="shared" si="176"/>
        <v>6.25E-2</v>
      </c>
      <c r="W366" s="22" t="str">
        <f>IF(ISTEXT(Tides!B366),Tides!B366,"")</f>
        <v>12:19 AM / 4.0 m</v>
      </c>
      <c r="X366" s="22" t="str">
        <f>IF(ISTEXT(Tides!C366),Tides!C366,"")</f>
        <v>6:24 AM / 1.0 m</v>
      </c>
      <c r="Y366" s="22" t="str">
        <f>IF(ISTEXT(Tides!D366),Tides!D366,"")</f>
        <v>12:40 PM / 4.1 m</v>
      </c>
      <c r="Z366" s="22" t="str">
        <f>IF(ISTEXT(Tides!E366),Tides!E366,"")</f>
        <v>6:43 PM / 1.1 m</v>
      </c>
      <c r="AA366" s="22" t="str">
        <f>IF(ISTEXT(Tides!F366),Tides!F366,"")</f>
        <v/>
      </c>
      <c r="AB366" s="60">
        <f t="shared" si="182"/>
        <v>0.20416666666666666</v>
      </c>
      <c r="AC366" s="61">
        <f t="shared" si="178"/>
        <v>0.32916666666666666</v>
      </c>
      <c r="AD366" s="60">
        <f t="shared" si="179"/>
        <v>0.71736111111111112</v>
      </c>
      <c r="AE366" s="64">
        <f t="shared" si="180"/>
        <v>0.84236111111111112</v>
      </c>
      <c r="AF366" s="37">
        <f>Tides!H366</f>
        <v>0.34513888888888888</v>
      </c>
      <c r="AG366" s="37">
        <f>Tides!I366</f>
        <v>0.64861111111111114</v>
      </c>
    </row>
    <row r="367" spans="1:33" ht="19.95" customHeight="1" x14ac:dyDescent="0.25">
      <c r="A367" s="8" t="str">
        <f>Tides!A367</f>
        <v>Tue 29</v>
      </c>
      <c r="B367" s="9">
        <f>IF(ISNUMBER(TIMEVALUE(LEFT(Tides!B367,5))),TIMEVALUE(LEFT(Tides!B367,5)),"")</f>
        <v>0.53819444444444442</v>
      </c>
      <c r="C367" s="10">
        <f>IF(ISNUMBER(VALUE(LEFT(RIGHT(Tides!B367,6),4))),VALUE(LEFT(RIGHT(Tides!B367,6),4)),"")</f>
        <v>4.0999999999999996</v>
      </c>
      <c r="D367" s="9">
        <f>IF(ISNUMBER(TIMEVALUE(LEFT(Tides!C367,5))),TIMEVALUE(LEFT(Tides!C367,5)),"")</f>
        <v>0.28958333333333336</v>
      </c>
      <c r="E367" s="10">
        <f>COUNTIF(Tides!C367, "*PM*")</f>
        <v>0</v>
      </c>
      <c r="F367" s="59">
        <f>IF(ISNUMBER(TIMEVALUE(LEFT(Tides!C367,5))),TIMEVALUE(LEFT(Tides!C367,5)),"")</f>
        <v>0.28958333333333336</v>
      </c>
      <c r="G367" s="51">
        <f>IF(ISNUMBER(VALUE(LEFT(RIGHT(Tides!C367,6),4))),VALUE(LEFT(RIGHT(Tides!C367,6),4)),"")</f>
        <v>1</v>
      </c>
      <c r="H367" s="9">
        <f>IF(ISNUMBER(TIMEVALUE(LEFT(Tides!D367,5))),TIMEVALUE(LEFT(Tides!D367,5)),"")</f>
        <v>4.9999999999999996E-2</v>
      </c>
      <c r="I367" s="10">
        <f>IF(ISNUMBER(VALUE(LEFT(RIGHT(Tides!D367,6),4))),VALUE(LEFT(RIGHT(Tides!D367,6),4)),"")</f>
        <v>4.0999999999999996</v>
      </c>
      <c r="J367" s="9">
        <f>IF(ISNUMBER(TIMEVALUE(LEFT(Tides!E367,5))),TIMEVALUE(LEFT(Tides!E367,5)),"")</f>
        <v>0.3034722222222222</v>
      </c>
      <c r="K367" s="10">
        <f>COUNTIF(Tides!E367, "*PM*")</f>
        <v>1</v>
      </c>
      <c r="L367" s="59">
        <f t="shared" si="181"/>
        <v>0.80347222222222214</v>
      </c>
      <c r="M367" s="51">
        <f>IF(ISNUMBER(VALUE(LEFT(RIGHT(Tides!E367,6),4))),VALUE(LEFT(RIGHT(Tides!E367,6),4)),"")</f>
        <v>1</v>
      </c>
      <c r="N367" s="9" t="str">
        <f>IF(ISNUMBER(TIMEVALUE(LEFT(Tides!F367,5))),TIMEVALUE(LEFT(Tides!F367,5)),"")</f>
        <v/>
      </c>
      <c r="O367" s="9"/>
      <c r="P367" s="10" t="str">
        <f>IF(ISNUMBER(VALUE(LEFT(RIGHT(Tides!F367,6),4))),VALUE(LEFT(RIGHT(Tides!F367,6),4)),"")</f>
        <v/>
      </c>
      <c r="R367" s="36" t="str">
        <f t="shared" si="172"/>
        <v>Tue 29</v>
      </c>
      <c r="S367" s="22" t="str">
        <f t="shared" si="173"/>
        <v>1.5 hour</v>
      </c>
      <c r="T367" s="22">
        <f t="shared" si="184"/>
        <v>6.25E-2</v>
      </c>
      <c r="U367" s="22" t="str">
        <f t="shared" si="174"/>
        <v>1.5 hour</v>
      </c>
      <c r="V367" s="22">
        <f t="shared" si="176"/>
        <v>6.25E-2</v>
      </c>
      <c r="W367" s="22" t="str">
        <f>IF(ISTEXT(Tides!B367),Tides!B367,"")</f>
        <v>12:55 AM / 4.1 m</v>
      </c>
      <c r="X367" s="22" t="str">
        <f>IF(ISTEXT(Tides!C367),Tides!C367,"")</f>
        <v>6:57 AM / 1.0 m</v>
      </c>
      <c r="Y367" s="22" t="str">
        <f>IF(ISTEXT(Tides!D367),Tides!D367,"")</f>
        <v>1:12 PM / 4.1 m</v>
      </c>
      <c r="Z367" s="22" t="str">
        <f>IF(ISTEXT(Tides!E367),Tides!E367,"")</f>
        <v>7:17 PM / 1.0 m</v>
      </c>
      <c r="AA367" s="22" t="str">
        <f>IF(ISTEXT(Tides!F367),Tides!F367,"")</f>
        <v/>
      </c>
      <c r="AB367" s="60">
        <f t="shared" si="182"/>
        <v>0.22708333333333336</v>
      </c>
      <c r="AC367" s="61">
        <f t="shared" si="178"/>
        <v>0.35208333333333336</v>
      </c>
      <c r="AD367" s="60">
        <f t="shared" si="179"/>
        <v>0.74097222222222214</v>
      </c>
      <c r="AE367" s="64">
        <f t="shared" si="180"/>
        <v>0.86597222222222214</v>
      </c>
      <c r="AF367" s="37">
        <f>Tides!H367</f>
        <v>0.34652777777777777</v>
      </c>
      <c r="AG367" s="37">
        <f>Tides!I367</f>
        <v>0.6479166666666667</v>
      </c>
    </row>
    <row r="368" spans="1:33" ht="19.95" customHeight="1" thickBot="1" x14ac:dyDescent="0.3">
      <c r="A368" s="8" t="str">
        <f>Tides!A368</f>
        <v>Wed 30</v>
      </c>
      <c r="B368" s="9">
        <f>IF(ISNUMBER(TIMEVALUE(LEFT(Tides!B368,5))),TIMEVALUE(LEFT(Tides!B368,5)),"")</f>
        <v>6.1805555555555558E-2</v>
      </c>
      <c r="C368" s="10">
        <f>IF(ISNUMBER(VALUE(LEFT(RIGHT(Tides!B368,6),4))),VALUE(LEFT(RIGHT(Tides!B368,6),4)),"")</f>
        <v>4.0999999999999996</v>
      </c>
      <c r="D368" s="9">
        <f>IF(ISNUMBER(TIMEVALUE(LEFT(Tides!C368,5))),TIMEVALUE(LEFT(Tides!C368,5)),"")</f>
        <v>0.31180555555555556</v>
      </c>
      <c r="E368" s="10">
        <f>COUNTIF(Tides!C368, "*PM*")</f>
        <v>0</v>
      </c>
      <c r="F368" s="59">
        <f>IF(ISNUMBER(TIMEVALUE(LEFT(Tides!C368,5))),TIMEVALUE(LEFT(Tides!C368,5)),"")</f>
        <v>0.31180555555555556</v>
      </c>
      <c r="G368" s="51">
        <f>IF(ISNUMBER(VALUE(LEFT(RIGHT(Tides!C368,6),4))),VALUE(LEFT(RIGHT(Tides!C368,6),4)),"")</f>
        <v>1</v>
      </c>
      <c r="H368" s="9">
        <f>IF(ISNUMBER(TIMEVALUE(LEFT(Tides!D368,5))),TIMEVALUE(LEFT(Tides!D368,5)),"")</f>
        <v>7.2222222222222229E-2</v>
      </c>
      <c r="I368" s="10">
        <f>IF(ISNUMBER(VALUE(LEFT(RIGHT(Tides!D368,6),4))),VALUE(LEFT(RIGHT(Tides!D368,6),4)),"")</f>
        <v>4.2</v>
      </c>
      <c r="J368" s="9">
        <f>IF(ISNUMBER(TIMEVALUE(LEFT(Tides!E368,5))),TIMEVALUE(LEFT(Tides!E368,5)),"")</f>
        <v>0.3263888888888889</v>
      </c>
      <c r="K368" s="10">
        <f>COUNTIF(Tides!E368, "*PM*")</f>
        <v>1</v>
      </c>
      <c r="L368" s="59">
        <f t="shared" si="181"/>
        <v>0.82638888888888884</v>
      </c>
      <c r="M368" s="51">
        <f>IF(ISNUMBER(VALUE(LEFT(RIGHT(Tides!E368,6),4))),VALUE(LEFT(RIGHT(Tides!E368,6),4)),"")</f>
        <v>0.9</v>
      </c>
      <c r="N368" s="9" t="str">
        <f>IF(ISNUMBER(TIMEVALUE(LEFT(Tides!F368,5))),TIMEVALUE(LEFT(Tides!F368,5)),"")</f>
        <v/>
      </c>
      <c r="O368" s="9"/>
      <c r="P368" s="10" t="str">
        <f>IF(ISNUMBER(VALUE(LEFT(RIGHT(Tides!F368,6),4))),VALUE(LEFT(RIGHT(Tides!F368,6),4)),"")</f>
        <v/>
      </c>
      <c r="R368" s="50" t="str">
        <f t="shared" si="172"/>
        <v>Wed 30</v>
      </c>
      <c r="S368" s="38" t="str">
        <f t="shared" si="173"/>
        <v>1.5 hour</v>
      </c>
      <c r="T368" s="38">
        <f t="shared" si="184"/>
        <v>6.25E-2</v>
      </c>
      <c r="U368" s="38" t="str">
        <f t="shared" si="174"/>
        <v>1.5 hour</v>
      </c>
      <c r="V368" s="38">
        <f t="shared" si="176"/>
        <v>6.25E-2</v>
      </c>
      <c r="W368" s="38" t="str">
        <f>IF(ISTEXT(Tides!B368),Tides!B368,"")</f>
        <v>1:29 AM / 4.1 m</v>
      </c>
      <c r="X368" s="38" t="str">
        <f>IF(ISTEXT(Tides!C368),Tides!C368,"")</f>
        <v>7:29 AM / 1.0 m</v>
      </c>
      <c r="Y368" s="38" t="str">
        <f>IF(ISTEXT(Tides!D368),Tides!D368,"")</f>
        <v>1:44 PM / 4.2 m</v>
      </c>
      <c r="Z368" s="38" t="str">
        <f>IF(ISTEXT(Tides!E368),Tides!E368,"")</f>
        <v>7:50 PM / 0.9 m</v>
      </c>
      <c r="AA368" s="38" t="str">
        <f>IF(ISTEXT(Tides!F368),Tides!F368,"")</f>
        <v/>
      </c>
      <c r="AB368" s="65">
        <f t="shared" ref="AB368" si="186">IF(T368&gt;0,F368-T368,"")</f>
        <v>0.24930555555555556</v>
      </c>
      <c r="AC368" s="66">
        <f t="shared" si="178"/>
        <v>0.37430555555555556</v>
      </c>
      <c r="AD368" s="65">
        <f t="shared" si="179"/>
        <v>0.76388888888888884</v>
      </c>
      <c r="AE368" s="67">
        <f t="shared" si="180"/>
        <v>0.88888888888888884</v>
      </c>
      <c r="AF368" s="37">
        <f>Tides!H368</f>
        <v>0.34791666666666665</v>
      </c>
      <c r="AG368" s="37">
        <f>Tides!I368</f>
        <v>0.64722222222222225</v>
      </c>
    </row>
    <row r="369" spans="1:33" ht="19.95" customHeight="1" x14ac:dyDescent="0.25">
      <c r="AF369" s="37"/>
      <c r="AG369" s="37"/>
    </row>
    <row r="370" spans="1:33" s="16" customFormat="1" ht="19.95" customHeight="1" thickBot="1" x14ac:dyDescent="0.3">
      <c r="A370" s="15">
        <f>Tides!A370</f>
        <v>42705</v>
      </c>
      <c r="B370" s="40" t="str">
        <f>IF(ISNUMBER(TIMEVALUE(LEFT(Tides!B369,5))),TIMEVALUE(LEFT(Tides!B369,5)),"")</f>
        <v/>
      </c>
      <c r="C370" s="41" t="str">
        <f>IF(ISNUMBER(VALUE(LEFT(RIGHT(Tides!B369,6),4))),VALUE(LEFT(RIGHT(Tides!B369,6),4)),"")</f>
        <v/>
      </c>
      <c r="D370" s="41"/>
      <c r="E370" s="41"/>
      <c r="F370" s="40" t="str">
        <f>IF(ISNUMBER(TIMEVALUE(LEFT(Tides!C369,5))),TIMEVALUE(LEFT(Tides!C369,5)),"")</f>
        <v/>
      </c>
      <c r="G370" s="56" t="str">
        <f>IF(ISNUMBER(VALUE(LEFT(RIGHT(Tides!C369,6),4))),VALUE(LEFT(RIGHT(Tides!C369,6),4)),"")</f>
        <v/>
      </c>
      <c r="H370" s="40" t="str">
        <f>IF(ISNUMBER(TIMEVALUE(LEFT(Tides!D369,5))),TIMEVALUE(LEFT(Tides!D369,5)),"")</f>
        <v/>
      </c>
      <c r="I370" s="41" t="str">
        <f>IF(ISNUMBER(VALUE(LEFT(RIGHT(Tides!D369,6),4))),VALUE(LEFT(RIGHT(Tides!D369,6),4)),"")</f>
        <v/>
      </c>
      <c r="J370" s="41"/>
      <c r="K370" s="41"/>
      <c r="L370" s="40" t="str">
        <f>IF(ISNUMBER(TIMEVALUE(LEFT(Tides!E369,5))),TIMEVALUE(LEFT(Tides!E369,5)),"")</f>
        <v/>
      </c>
      <c r="M370" s="56" t="str">
        <f>IF(ISNUMBER(VALUE(LEFT(RIGHT(Tides!E369,6),4))),VALUE(LEFT(RIGHT(Tides!E369,6),4)),"")</f>
        <v/>
      </c>
      <c r="N370" s="40" t="str">
        <f>IF(ISNUMBER(TIMEVALUE(LEFT(Tides!F369,5))),TIMEVALUE(LEFT(Tides!F369,5)),"")</f>
        <v/>
      </c>
      <c r="O370" s="40"/>
      <c r="P370" s="41" t="str">
        <f>IF(ISNUMBER(VALUE(LEFT(RIGHT(Tides!F369,6),4))),VALUE(LEFT(RIGHT(Tides!F369,6),4)),"")</f>
        <v/>
      </c>
      <c r="R370" s="62">
        <f>A370</f>
        <v>42705</v>
      </c>
      <c r="S370" s="62"/>
      <c r="T370" s="62"/>
      <c r="U370" s="62"/>
      <c r="V370" s="62"/>
      <c r="W370" s="62"/>
      <c r="X370" s="62"/>
      <c r="AB370" s="17"/>
      <c r="AC370" s="18"/>
      <c r="AD370" s="17"/>
      <c r="AE370" s="18"/>
      <c r="AF370" s="39"/>
      <c r="AG370" s="39"/>
    </row>
    <row r="371" spans="1:33" ht="39.6" x14ac:dyDescent="0.25">
      <c r="A371" s="2" t="s">
        <v>8</v>
      </c>
      <c r="B371" s="3" t="s">
        <v>2</v>
      </c>
      <c r="C371" s="4"/>
      <c r="D371" s="58" t="s">
        <v>3</v>
      </c>
      <c r="E371" s="58" t="s">
        <v>1622</v>
      </c>
      <c r="F371" s="3" t="s">
        <v>1621</v>
      </c>
      <c r="G371" s="53"/>
      <c r="H371" s="5" t="s">
        <v>2</v>
      </c>
      <c r="I371" s="6"/>
      <c r="J371" s="58" t="s">
        <v>3</v>
      </c>
      <c r="K371" s="58" t="s">
        <v>1622</v>
      </c>
      <c r="L371" s="3" t="s">
        <v>1621</v>
      </c>
      <c r="M371" s="57"/>
      <c r="N371" s="5" t="s">
        <v>2</v>
      </c>
      <c r="O371" s="5"/>
      <c r="P371" s="7"/>
      <c r="R371" s="30" t="s">
        <v>8</v>
      </c>
      <c r="S371" s="31" t="s">
        <v>9</v>
      </c>
      <c r="T371" s="31"/>
      <c r="U371" s="31" t="s">
        <v>10</v>
      </c>
      <c r="V371" s="31"/>
      <c r="W371" s="21" t="s">
        <v>2</v>
      </c>
      <c r="X371" s="21" t="s">
        <v>3</v>
      </c>
      <c r="Y371" s="21" t="s">
        <v>2</v>
      </c>
      <c r="Z371" s="21" t="s">
        <v>3</v>
      </c>
      <c r="AA371" s="21" t="s">
        <v>2</v>
      </c>
      <c r="AB371" s="32" t="s">
        <v>11</v>
      </c>
      <c r="AC371" s="33" t="s">
        <v>12</v>
      </c>
      <c r="AD371" s="32" t="s">
        <v>11</v>
      </c>
      <c r="AE371" s="34" t="s">
        <v>12</v>
      </c>
      <c r="AF371" s="35" t="s">
        <v>5</v>
      </c>
      <c r="AG371" s="35" t="s">
        <v>6</v>
      </c>
    </row>
    <row r="372" spans="1:33" ht="19.95" customHeight="1" x14ac:dyDescent="0.25">
      <c r="A372" s="8" t="str">
        <f>Tides!A372</f>
        <v>Thu 1</v>
      </c>
      <c r="B372" s="9">
        <f>IF(ISNUMBER(TIMEVALUE(LEFT(Tides!B372,5))),TIMEVALUE(LEFT(Tides!B372,5)),"")</f>
        <v>8.6111111111111124E-2</v>
      </c>
      <c r="C372" s="10">
        <f>IF(ISNUMBER(VALUE(LEFT(RIGHT(Tides!B372,6),4))),VALUE(LEFT(RIGHT(Tides!B372,6),4)),"")</f>
        <v>4.0999999999999996</v>
      </c>
      <c r="D372" s="9">
        <f>IF(ISNUMBER(TIMEVALUE(LEFT(Tides!C372,5))),TIMEVALUE(LEFT(Tides!C372,5)),"")</f>
        <v>0.3347222222222222</v>
      </c>
      <c r="E372" s="10">
        <f>COUNTIF(Tides!C372, "*PM*")</f>
        <v>0</v>
      </c>
      <c r="F372" s="59">
        <f t="shared" ref="F372:F388" si="187">IF(E372&gt;0,D372+0.5, D372)</f>
        <v>0.3347222222222222</v>
      </c>
      <c r="G372" s="51">
        <f>IF(ISNUMBER(VALUE(LEFT(RIGHT(Tides!C372,6),4))),VALUE(LEFT(RIGHT(Tides!C372,6),4)),"")</f>
        <v>1</v>
      </c>
      <c r="H372" s="9">
        <f>IF(ISNUMBER(TIMEVALUE(LEFT(Tides!D372,5))),TIMEVALUE(LEFT(Tides!D372,5)),"")</f>
        <v>9.4444444444444442E-2</v>
      </c>
      <c r="I372" s="10">
        <f>IF(ISNUMBER(VALUE(LEFT(RIGHT(Tides!D372,6),4))),VALUE(LEFT(RIGHT(Tides!D372,6),4)),"")</f>
        <v>4.2</v>
      </c>
      <c r="J372" s="9">
        <f>IF(ISNUMBER(TIMEVALUE(LEFT(Tides!E372,5))),TIMEVALUE(LEFT(Tides!E372,5)),"")</f>
        <v>0.34930555555555554</v>
      </c>
      <c r="K372" s="10">
        <f>COUNTIF(Tides!E372, "*PM*")</f>
        <v>1</v>
      </c>
      <c r="L372" s="59">
        <f t="shared" ref="L372:L379" si="188">IF(K372&gt;0,J372+0.5, J372)</f>
        <v>0.84930555555555554</v>
      </c>
      <c r="M372" s="51">
        <f>IF(ISNUMBER(VALUE(LEFT(RIGHT(Tides!E372,6),4))),VALUE(LEFT(RIGHT(Tides!E372,6),4)),"")</f>
        <v>0.9</v>
      </c>
      <c r="N372" s="9" t="str">
        <f>IF(ISNUMBER(TIMEVALUE(LEFT(Tides!F372,5))),TIMEVALUE(LEFT(Tides!F372,5)),"")</f>
        <v/>
      </c>
      <c r="O372" s="9"/>
      <c r="P372" s="10" t="str">
        <f>IF(ISNUMBER(VALUE(LEFT(RIGHT(Tides!F372,6),4))),VALUE(LEFT(RIGHT(Tides!F372,6),4)),"")</f>
        <v/>
      </c>
      <c r="R372" s="36" t="str">
        <f t="shared" ref="R372:R402" si="189">A372</f>
        <v>Thu 1</v>
      </c>
      <c r="S372" s="22" t="str">
        <f t="shared" ref="S372:S402" si="190">IF(OR(G372&gt;1.3,ISNUMBER(G372)=FALSE),"No Restriction",IF(G372&gt;1.2,"1.0 hour",IF(G372&gt;0.5,"1.5 hour","2.0 hours")))</f>
        <v>1.5 hour</v>
      </c>
      <c r="T372" s="22">
        <f>IF(OR(G372&gt;1.3,ISNUMBER(G372)=FALSE),0,IF(G372&gt;1.2,0.0416666666666667,IF(G372&gt;0.5,0.0625,0.0833333333333333)))</f>
        <v>6.25E-2</v>
      </c>
      <c r="U372" s="22" t="str">
        <f t="shared" ref="U372:U402" si="191">IF(OR(M372&gt;1.3,ISNUMBER(M372)=FALSE),"No Restriction",IF(M372&gt;1.2,"1.0 hour",IF(M372&gt;0.5,"1.5 hour","2.0 hours")))</f>
        <v>1.5 hour</v>
      </c>
      <c r="V372" s="22">
        <f>IF(OR(M372&gt;1.3,ISNUMBER(M372)=FALSE),0,IF(M372&gt;1.2,0.0416666666666667,IF(M372&gt;0.5,0.0625,0.0833333333333333)))</f>
        <v>6.25E-2</v>
      </c>
      <c r="W372" s="22" t="str">
        <f>IF(ISTEXT(Tides!B372),Tides!B372,"")</f>
        <v>2:04 AM / 4.1 m</v>
      </c>
      <c r="X372" s="22" t="str">
        <f>IF(ISTEXT(Tides!C372),Tides!C372,"")</f>
        <v>8:02 AM / 1.0 m</v>
      </c>
      <c r="Y372" s="22" t="str">
        <f>IF(ISTEXT(Tides!D372),Tides!D372,"")</f>
        <v>2:16 PM / 4.2 m</v>
      </c>
      <c r="Z372" s="22" t="str">
        <f>IF(ISTEXT(Tides!E372),Tides!E372,"")</f>
        <v>8:23 PM / 0.9 m</v>
      </c>
      <c r="AA372" s="22" t="str">
        <f>IF(ISTEXT(Tides!F372),Tides!F372,"")</f>
        <v/>
      </c>
      <c r="AB372" s="60">
        <f>IF(T372&gt;0,F372-T372,"")</f>
        <v>0.2722222222222222</v>
      </c>
      <c r="AC372" s="61">
        <f>IF(T372&gt;0,F372+T372,"")</f>
        <v>0.3972222222222222</v>
      </c>
      <c r="AD372" s="60">
        <f>IF(V372&gt;0,L372-V372,"")</f>
        <v>0.78680555555555554</v>
      </c>
      <c r="AE372" s="64">
        <f>IF(V372&gt;0,L372+V372,"")</f>
        <v>0.91180555555555554</v>
      </c>
      <c r="AF372" s="37">
        <f>Tides!H372</f>
        <v>0.34930555555555554</v>
      </c>
      <c r="AG372" s="37">
        <f>Tides!I372</f>
        <v>0.64652777777777781</v>
      </c>
    </row>
    <row r="373" spans="1:33" ht="19.95" customHeight="1" x14ac:dyDescent="0.25">
      <c r="A373" s="8" t="str">
        <f>Tides!A373</f>
        <v>Fri 2</v>
      </c>
      <c r="B373" s="9">
        <f>IF(ISNUMBER(TIMEVALUE(LEFT(Tides!B373,5))),TIMEVALUE(LEFT(Tides!B373,5)),"")</f>
        <v>0.11041666666666666</v>
      </c>
      <c r="C373" s="10">
        <f>IF(ISNUMBER(VALUE(LEFT(RIGHT(Tides!B373,6),4))),VALUE(LEFT(RIGHT(Tides!B373,6),4)),"")</f>
        <v>4</v>
      </c>
      <c r="D373" s="9">
        <f>IF(ISNUMBER(TIMEVALUE(LEFT(Tides!C373,5))),TIMEVALUE(LEFT(Tides!C373,5)),"")</f>
        <v>0.3576388888888889</v>
      </c>
      <c r="E373" s="10">
        <f>COUNTIF(Tides!C373, "*PM*")</f>
        <v>0</v>
      </c>
      <c r="F373" s="59">
        <f t="shared" si="187"/>
        <v>0.3576388888888889</v>
      </c>
      <c r="G373" s="51">
        <f>IF(ISNUMBER(VALUE(LEFT(RIGHT(Tides!C373,6),4))),VALUE(LEFT(RIGHT(Tides!C373,6),4)),"")</f>
        <v>1.1000000000000001</v>
      </c>
      <c r="H373" s="9">
        <f>IF(ISNUMBER(TIMEVALUE(LEFT(Tides!D373,5))),TIMEVALUE(LEFT(Tides!D373,5)),"")</f>
        <v>0.1173611111111111</v>
      </c>
      <c r="I373" s="10">
        <f>IF(ISNUMBER(VALUE(LEFT(RIGHT(Tides!D373,6),4))),VALUE(LEFT(RIGHT(Tides!D373,6),4)),"")</f>
        <v>4.0999999999999996</v>
      </c>
      <c r="J373" s="9">
        <f>IF(ISNUMBER(TIMEVALUE(LEFT(Tides!E373,5))),TIMEVALUE(LEFT(Tides!E373,5)),"")</f>
        <v>0.37361111111111112</v>
      </c>
      <c r="K373" s="10">
        <f>COUNTIF(Tides!E373, "*PM*")</f>
        <v>1</v>
      </c>
      <c r="L373" s="59">
        <f t="shared" si="188"/>
        <v>0.87361111111111112</v>
      </c>
      <c r="M373" s="51">
        <f>IF(ISNUMBER(VALUE(LEFT(RIGHT(Tides!E373,6),4))),VALUE(LEFT(RIGHT(Tides!E373,6),4)),"")</f>
        <v>1</v>
      </c>
      <c r="N373" s="9" t="str">
        <f>IF(ISNUMBER(TIMEVALUE(LEFT(Tides!F373,5))),TIMEVALUE(LEFT(Tides!F373,5)),"")</f>
        <v/>
      </c>
      <c r="O373" s="9"/>
      <c r="P373" s="10" t="str">
        <f>IF(ISNUMBER(VALUE(LEFT(RIGHT(Tides!F373,6),4))),VALUE(LEFT(RIGHT(Tides!F373,6),4)),"")</f>
        <v/>
      </c>
      <c r="R373" s="36" t="str">
        <f t="shared" si="189"/>
        <v>Fri 2</v>
      </c>
      <c r="S373" s="22" t="str">
        <f t="shared" si="190"/>
        <v>1.5 hour</v>
      </c>
      <c r="T373" s="22">
        <f t="shared" ref="T373:T390" si="192">IF(OR(G373&gt;1.3,ISNUMBER(G373)=FALSE),0,IF(G373&gt;1.2,0.0416666666666667,IF(G373&gt;0.5,0.0625,0.0833333333333333)))</f>
        <v>6.25E-2</v>
      </c>
      <c r="U373" s="22" t="str">
        <f t="shared" si="191"/>
        <v>1.5 hour</v>
      </c>
      <c r="V373" s="22">
        <f t="shared" ref="V373:V402" si="193">IF(OR(M373&gt;1.3,ISNUMBER(M373)=FALSE),0,IF(M373&gt;1.2,0.0416666666666667,IF(M373&gt;0.5,0.0625,0.0833333333333333)))</f>
        <v>6.25E-2</v>
      </c>
      <c r="W373" s="22" t="str">
        <f>IF(ISTEXT(Tides!B373),Tides!B373,"")</f>
        <v>2:39 AM / 4.0 m</v>
      </c>
      <c r="X373" s="22" t="str">
        <f>IF(ISTEXT(Tides!C373),Tides!C373,"")</f>
        <v>8:35 AM / 1.1 m</v>
      </c>
      <c r="Y373" s="22" t="str">
        <f>IF(ISTEXT(Tides!D373),Tides!D373,"")</f>
        <v>2:49 PM / 4.1 m</v>
      </c>
      <c r="Z373" s="22" t="str">
        <f>IF(ISTEXT(Tides!E373),Tides!E373,"")</f>
        <v>8:58 PM / 1.0 m</v>
      </c>
      <c r="AA373" s="22" t="str">
        <f>IF(ISTEXT(Tides!F373),Tides!F373,"")</f>
        <v/>
      </c>
      <c r="AB373" s="60">
        <f t="shared" ref="AB373:AB381" si="194">IF(T373&gt;0,F373-T373,"")</f>
        <v>0.2951388888888889</v>
      </c>
      <c r="AC373" s="61">
        <f t="shared" ref="AC373:AC402" si="195">IF(T373&gt;0,F373+T373,"")</f>
        <v>0.4201388888888889</v>
      </c>
      <c r="AD373" s="60">
        <f t="shared" ref="AD373:AD402" si="196">IF(V373&gt;0,L373-V373,"")</f>
        <v>0.81111111111111112</v>
      </c>
      <c r="AE373" s="64">
        <f t="shared" ref="AE373:AE402" si="197">IF(V373&gt;0,L373+V373,"")</f>
        <v>0.93611111111111112</v>
      </c>
      <c r="AF373" s="37">
        <f>Tides!H373</f>
        <v>0.35000000000000003</v>
      </c>
      <c r="AG373" s="37">
        <f>Tides!I373</f>
        <v>0.64583333333333337</v>
      </c>
    </row>
    <row r="374" spans="1:33" ht="19.95" customHeight="1" x14ac:dyDescent="0.25">
      <c r="A374" s="8" t="str">
        <f>Tides!A374</f>
        <v>Sat 3</v>
      </c>
      <c r="B374" s="9">
        <f>IF(ISNUMBER(TIMEVALUE(LEFT(Tides!B374,5))),TIMEVALUE(LEFT(Tides!B374,5)),"")</f>
        <v>0.13541666666666666</v>
      </c>
      <c r="C374" s="10">
        <f>IF(ISNUMBER(VALUE(LEFT(RIGHT(Tides!B374,6),4))),VALUE(LEFT(RIGHT(Tides!B374,6),4)),"")</f>
        <v>3.9</v>
      </c>
      <c r="D374" s="9">
        <f>IF(ISNUMBER(TIMEVALUE(LEFT(Tides!C374,5))),TIMEVALUE(LEFT(Tides!C374,5)),"")</f>
        <v>0.38125000000000003</v>
      </c>
      <c r="E374" s="10">
        <f>COUNTIF(Tides!C374, "*PM*")</f>
        <v>0</v>
      </c>
      <c r="F374" s="59">
        <f t="shared" si="187"/>
        <v>0.38125000000000003</v>
      </c>
      <c r="G374" s="51">
        <f>IF(ISNUMBER(VALUE(LEFT(RIGHT(Tides!C374,6),4))),VALUE(LEFT(RIGHT(Tides!C374,6),4)),"")</f>
        <v>1.2</v>
      </c>
      <c r="H374" s="9">
        <f>IF(ISNUMBER(TIMEVALUE(LEFT(Tides!D374,5))),TIMEVALUE(LEFT(Tides!D374,5)),"")</f>
        <v>0.14166666666666666</v>
      </c>
      <c r="I374" s="10">
        <f>IF(ISNUMBER(VALUE(LEFT(RIGHT(Tides!D374,6),4))),VALUE(LEFT(RIGHT(Tides!D374,6),4)),"")</f>
        <v>4</v>
      </c>
      <c r="J374" s="9">
        <f>IF(ISNUMBER(TIMEVALUE(LEFT(Tides!E374,5))),TIMEVALUE(LEFT(Tides!E374,5)),"")</f>
        <v>0.39861111111111108</v>
      </c>
      <c r="K374" s="10">
        <f>COUNTIF(Tides!E374, "*PM*")</f>
        <v>1</v>
      </c>
      <c r="L374" s="59">
        <f t="shared" si="188"/>
        <v>0.89861111111111103</v>
      </c>
      <c r="M374" s="51">
        <f>IF(ISNUMBER(VALUE(LEFT(RIGHT(Tides!E374,6),4))),VALUE(LEFT(RIGHT(Tides!E374,6),4)),"")</f>
        <v>1.1000000000000001</v>
      </c>
      <c r="N374" s="9" t="str">
        <f>IF(ISNUMBER(TIMEVALUE(LEFT(Tides!F374,5))),TIMEVALUE(LEFT(Tides!F374,5)),"")</f>
        <v/>
      </c>
      <c r="O374" s="9"/>
      <c r="P374" s="10" t="str">
        <f>IF(ISNUMBER(VALUE(LEFT(RIGHT(Tides!F374,6),4))),VALUE(LEFT(RIGHT(Tides!F374,6),4)),"")</f>
        <v/>
      </c>
      <c r="R374" s="36" t="str">
        <f t="shared" si="189"/>
        <v>Sat 3</v>
      </c>
      <c r="S374" s="22" t="str">
        <f t="shared" si="190"/>
        <v>1.5 hour</v>
      </c>
      <c r="T374" s="22">
        <f t="shared" si="192"/>
        <v>6.25E-2</v>
      </c>
      <c r="U374" s="22" t="str">
        <f t="shared" si="191"/>
        <v>1.5 hour</v>
      </c>
      <c r="V374" s="22">
        <f t="shared" si="193"/>
        <v>6.25E-2</v>
      </c>
      <c r="W374" s="22" t="str">
        <f>IF(ISTEXT(Tides!B374),Tides!B374,"")</f>
        <v>3:15 AM / 3.9 m</v>
      </c>
      <c r="X374" s="22" t="str">
        <f>IF(ISTEXT(Tides!C374),Tides!C374,"")</f>
        <v>9:09 AM / 1.2 m</v>
      </c>
      <c r="Y374" s="22" t="str">
        <f>IF(ISTEXT(Tides!D374),Tides!D374,"")</f>
        <v>3:24 PM / 4.0 m</v>
      </c>
      <c r="Z374" s="22" t="str">
        <f>IF(ISTEXT(Tides!E374),Tides!E374,"")</f>
        <v>9:34 PM / 1.1 m</v>
      </c>
      <c r="AA374" s="22" t="str">
        <f>IF(ISTEXT(Tides!F374),Tides!F374,"")</f>
        <v/>
      </c>
      <c r="AB374" s="60">
        <f t="shared" si="194"/>
        <v>0.31875000000000003</v>
      </c>
      <c r="AC374" s="61">
        <f t="shared" si="195"/>
        <v>0.44375000000000003</v>
      </c>
      <c r="AD374" s="60">
        <f t="shared" si="196"/>
        <v>0.83611111111111103</v>
      </c>
      <c r="AE374" s="64">
        <f t="shared" si="197"/>
        <v>0.96111111111111103</v>
      </c>
      <c r="AF374" s="37">
        <f>Tides!H374</f>
        <v>0.35138888888888892</v>
      </c>
      <c r="AG374" s="37">
        <f>Tides!I374</f>
        <v>0.64513888888888882</v>
      </c>
    </row>
    <row r="375" spans="1:33" ht="19.95" customHeight="1" x14ac:dyDescent="0.25">
      <c r="A375" s="8" t="str">
        <f>Tides!A375</f>
        <v>Sun 4</v>
      </c>
      <c r="B375" s="9">
        <f>IF(ISNUMBER(TIMEVALUE(LEFT(Tides!B375,5))),TIMEVALUE(LEFT(Tides!B375,5)),"")</f>
        <v>0.16319444444444445</v>
      </c>
      <c r="C375" s="10">
        <f>IF(ISNUMBER(VALUE(LEFT(RIGHT(Tides!B375,6),4))),VALUE(LEFT(RIGHT(Tides!B375,6),4)),"")</f>
        <v>3.8</v>
      </c>
      <c r="D375" s="9">
        <f>IF(ISNUMBER(TIMEVALUE(LEFT(Tides!C375,5))),TIMEVALUE(LEFT(Tides!C375,5)),"")</f>
        <v>0.4069444444444445</v>
      </c>
      <c r="E375" s="10">
        <f>COUNTIF(Tides!C375, "*PM*")</f>
        <v>0</v>
      </c>
      <c r="F375" s="59">
        <f t="shared" si="187"/>
        <v>0.4069444444444445</v>
      </c>
      <c r="G375" s="51">
        <f>IF(ISNUMBER(VALUE(LEFT(RIGHT(Tides!C375,6),4))),VALUE(LEFT(RIGHT(Tides!C375,6),4)),"")</f>
        <v>1.4</v>
      </c>
      <c r="H375" s="9">
        <f>IF(ISNUMBER(TIMEVALUE(LEFT(Tides!D375,5))),TIMEVALUE(LEFT(Tides!D375,5)),"")</f>
        <v>0.16874999999999998</v>
      </c>
      <c r="I375" s="10">
        <f>IF(ISNUMBER(VALUE(LEFT(RIGHT(Tides!D375,6),4))),VALUE(LEFT(RIGHT(Tides!D375,6),4)),"")</f>
        <v>3.9</v>
      </c>
      <c r="J375" s="9">
        <f>IF(ISNUMBER(TIMEVALUE(LEFT(Tides!E375,5))),TIMEVALUE(LEFT(Tides!E375,5)),"")</f>
        <v>0.42638888888888887</v>
      </c>
      <c r="K375" s="10">
        <f>COUNTIF(Tides!E375, "*PM*")</f>
        <v>1</v>
      </c>
      <c r="L375" s="59">
        <f t="shared" si="188"/>
        <v>0.92638888888888893</v>
      </c>
      <c r="M375" s="51">
        <f>IF(ISNUMBER(VALUE(LEFT(RIGHT(Tides!E375,6),4))),VALUE(LEFT(RIGHT(Tides!E375,6),4)),"")</f>
        <v>1.2</v>
      </c>
      <c r="N375" s="9" t="str">
        <f>IF(ISNUMBER(TIMEVALUE(LEFT(Tides!F375,5))),TIMEVALUE(LEFT(Tides!F375,5)),"")</f>
        <v/>
      </c>
      <c r="O375" s="9"/>
      <c r="P375" s="10" t="str">
        <f>IF(ISNUMBER(VALUE(LEFT(RIGHT(Tides!F375,6),4))),VALUE(LEFT(RIGHT(Tides!F375,6),4)),"")</f>
        <v/>
      </c>
      <c r="R375" s="36" t="str">
        <f t="shared" si="189"/>
        <v>Sun 4</v>
      </c>
      <c r="S375" s="22" t="str">
        <f t="shared" si="190"/>
        <v>No Restriction</v>
      </c>
      <c r="T375" s="22">
        <f t="shared" si="192"/>
        <v>0</v>
      </c>
      <c r="U375" s="22" t="str">
        <f t="shared" si="191"/>
        <v>1.5 hour</v>
      </c>
      <c r="V375" s="22">
        <f t="shared" si="193"/>
        <v>6.25E-2</v>
      </c>
      <c r="W375" s="22" t="str">
        <f>IF(ISTEXT(Tides!B375),Tides!B375,"")</f>
        <v>3:55 AM / 3.8 m</v>
      </c>
      <c r="X375" s="22" t="str">
        <f>IF(ISTEXT(Tides!C375),Tides!C375,"")</f>
        <v>9:46 AM / 1.4 m</v>
      </c>
      <c r="Y375" s="22" t="str">
        <f>IF(ISTEXT(Tides!D375),Tides!D375,"")</f>
        <v>4:03 PM / 3.9 m</v>
      </c>
      <c r="Z375" s="22" t="str">
        <f>IF(ISTEXT(Tides!E375),Tides!E375,"")</f>
        <v>10:14 PM / 1.2 m</v>
      </c>
      <c r="AA375" s="22" t="str">
        <f>IF(ISTEXT(Tides!F375),Tides!F375,"")</f>
        <v/>
      </c>
      <c r="AB375" s="60" t="str">
        <f t="shared" si="194"/>
        <v/>
      </c>
      <c r="AC375" s="61" t="str">
        <f t="shared" si="195"/>
        <v/>
      </c>
      <c r="AD375" s="60">
        <f t="shared" si="196"/>
        <v>0.86388888888888893</v>
      </c>
      <c r="AE375" s="64">
        <f t="shared" si="197"/>
        <v>0.98888888888888893</v>
      </c>
      <c r="AF375" s="37">
        <f>Tides!H375</f>
        <v>0.3527777777777778</v>
      </c>
      <c r="AG375" s="37">
        <f>Tides!I375</f>
        <v>0.64444444444444449</v>
      </c>
    </row>
    <row r="376" spans="1:33" ht="19.95" customHeight="1" x14ac:dyDescent="0.25">
      <c r="A376" s="8" t="str">
        <f>Tides!A376</f>
        <v>Mon 5</v>
      </c>
      <c r="B376" s="9">
        <f>IF(ISNUMBER(TIMEVALUE(LEFT(Tides!B376,5))),TIMEVALUE(LEFT(Tides!B376,5)),"")</f>
        <v>0.19444444444444445</v>
      </c>
      <c r="C376" s="10">
        <f>IF(ISNUMBER(VALUE(LEFT(RIGHT(Tides!B376,6),4))),VALUE(LEFT(RIGHT(Tides!B376,6),4)),"")</f>
        <v>3.7</v>
      </c>
      <c r="D376" s="9">
        <f>IF(ISNUMBER(TIMEVALUE(LEFT(Tides!C376,5))),TIMEVALUE(LEFT(Tides!C376,5)),"")</f>
        <v>0.43611111111111112</v>
      </c>
      <c r="E376" s="10">
        <f>COUNTIF(Tides!C376, "*PM*")</f>
        <v>0</v>
      </c>
      <c r="F376" s="59">
        <f t="shared" si="187"/>
        <v>0.43611111111111112</v>
      </c>
      <c r="G376" s="51">
        <f>IF(ISNUMBER(VALUE(LEFT(RIGHT(Tides!C376,6),4))),VALUE(LEFT(RIGHT(Tides!C376,6),4)),"")</f>
        <v>1.5</v>
      </c>
      <c r="H376" s="9">
        <f>IF(ISNUMBER(TIMEVALUE(LEFT(Tides!D376,5))),TIMEVALUE(LEFT(Tides!D376,5)),"")</f>
        <v>0.19999999999999998</v>
      </c>
      <c r="I376" s="10">
        <f>IF(ISNUMBER(VALUE(LEFT(RIGHT(Tides!D376,6),4))),VALUE(LEFT(RIGHT(Tides!D376,6),4)),"")</f>
        <v>3.8</v>
      </c>
      <c r="J376" s="9">
        <f>IF(ISNUMBER(TIMEVALUE(LEFT(Tides!E376,5))),TIMEVALUE(LEFT(Tides!E376,5)),"")</f>
        <v>0.45902777777777781</v>
      </c>
      <c r="K376" s="10">
        <f>COUNTIF(Tides!E376, "*PM*")</f>
        <v>1</v>
      </c>
      <c r="L376" s="59">
        <f t="shared" si="188"/>
        <v>0.95902777777777781</v>
      </c>
      <c r="M376" s="51">
        <f>IF(ISNUMBER(VALUE(LEFT(RIGHT(Tides!E376,6),4))),VALUE(LEFT(RIGHT(Tides!E376,6),4)),"")</f>
        <v>1.3</v>
      </c>
      <c r="N376" s="9" t="str">
        <f>IF(ISNUMBER(TIMEVALUE(LEFT(Tides!F376,5))),TIMEVALUE(LEFT(Tides!F376,5)),"")</f>
        <v/>
      </c>
      <c r="O376" s="9"/>
      <c r="P376" s="10" t="str">
        <f>IF(ISNUMBER(VALUE(LEFT(RIGHT(Tides!F376,6),4))),VALUE(LEFT(RIGHT(Tides!F376,6),4)),"")</f>
        <v/>
      </c>
      <c r="R376" s="36" t="str">
        <f t="shared" si="189"/>
        <v>Mon 5</v>
      </c>
      <c r="S376" s="22" t="str">
        <f t="shared" si="190"/>
        <v>No Restriction</v>
      </c>
      <c r="T376" s="22">
        <f t="shared" si="192"/>
        <v>0</v>
      </c>
      <c r="U376" s="22" t="str">
        <f t="shared" si="191"/>
        <v>1.0 hour</v>
      </c>
      <c r="V376" s="22">
        <f t="shared" si="193"/>
        <v>4.1666666666666699E-2</v>
      </c>
      <c r="W376" s="22" t="str">
        <f>IF(ISTEXT(Tides!B376),Tides!B376,"")</f>
        <v>4:40 AM / 3.7 m</v>
      </c>
      <c r="X376" s="22" t="str">
        <f>IF(ISTEXT(Tides!C376),Tides!C376,"")</f>
        <v>10:28 AM / 1.5 m</v>
      </c>
      <c r="Y376" s="22" t="str">
        <f>IF(ISTEXT(Tides!D376),Tides!D376,"")</f>
        <v>4:48 PM / 3.8 m</v>
      </c>
      <c r="Z376" s="22" t="str">
        <f>IF(ISTEXT(Tides!E376),Tides!E376,"")</f>
        <v>11:01 PM / 1.3 m</v>
      </c>
      <c r="AA376" s="22" t="str">
        <f>IF(ISTEXT(Tides!F376),Tides!F376,"")</f>
        <v/>
      </c>
      <c r="AB376" s="60" t="str">
        <f t="shared" si="194"/>
        <v/>
      </c>
      <c r="AC376" s="61" t="str">
        <f t="shared" si="195"/>
        <v/>
      </c>
      <c r="AD376" s="60">
        <f t="shared" si="196"/>
        <v>0.91736111111111107</v>
      </c>
      <c r="AE376" s="64">
        <f t="shared" si="197"/>
        <v>1.0006944444444446</v>
      </c>
      <c r="AF376" s="37">
        <f>Tides!H376</f>
        <v>0.35347222222222219</v>
      </c>
      <c r="AG376" s="37">
        <f>Tides!I376</f>
        <v>0.64444444444444449</v>
      </c>
    </row>
    <row r="377" spans="1:33" ht="19.95" customHeight="1" x14ac:dyDescent="0.25">
      <c r="A377" s="8" t="str">
        <f>Tides!A377</f>
        <v>Tue 6</v>
      </c>
      <c r="B377" s="9">
        <f>IF(ISNUMBER(TIMEVALUE(LEFT(Tides!B377,5))),TIMEVALUE(LEFT(Tides!B377,5)),"")</f>
        <v>0.23194444444444443</v>
      </c>
      <c r="C377" s="10">
        <f>IF(ISNUMBER(VALUE(LEFT(RIGHT(Tides!B377,6),4))),VALUE(LEFT(RIGHT(Tides!B377,6),4)),"")</f>
        <v>3.6</v>
      </c>
      <c r="D377" s="9">
        <f>IF(ISNUMBER(TIMEVALUE(LEFT(Tides!C377,5))),TIMEVALUE(LEFT(Tides!C377,5)),"")</f>
        <v>0.47083333333333338</v>
      </c>
      <c r="E377" s="10">
        <f>COUNTIF(Tides!C377, "*PM*")</f>
        <v>0</v>
      </c>
      <c r="F377" s="59">
        <f t="shared" si="187"/>
        <v>0.47083333333333338</v>
      </c>
      <c r="G377" s="51">
        <f>IF(ISNUMBER(VALUE(LEFT(RIGHT(Tides!C377,6),4))),VALUE(LEFT(RIGHT(Tides!C377,6),4)),"")</f>
        <v>1.6</v>
      </c>
      <c r="H377" s="9">
        <f>IF(ISNUMBER(TIMEVALUE(LEFT(Tides!D377,5))),TIMEVALUE(LEFT(Tides!D377,5)),"")</f>
        <v>0.23750000000000002</v>
      </c>
      <c r="I377" s="10">
        <f>IF(ISNUMBER(VALUE(LEFT(RIGHT(Tides!D377,6),4))),VALUE(LEFT(RIGHT(Tides!D377,6),4)),"")</f>
        <v>3.7</v>
      </c>
      <c r="J377" s="9">
        <f>IF(ISNUMBER(TIMEVALUE(LEFT(Tides!E377,5))),TIMEVALUE(LEFT(Tides!E377,5)),"")</f>
        <v>0.49791666666666662</v>
      </c>
      <c r="K377" s="10">
        <f>COUNTIF(Tides!E377, "*PM*")</f>
        <v>1</v>
      </c>
      <c r="L377" s="59">
        <f t="shared" si="188"/>
        <v>0.99791666666666656</v>
      </c>
      <c r="M377" s="51">
        <f>IF(ISNUMBER(VALUE(LEFT(RIGHT(Tides!E377,6),4))),VALUE(LEFT(RIGHT(Tides!E377,6),4)),"")</f>
        <v>1.4</v>
      </c>
      <c r="N377" s="9" t="str">
        <f>IF(ISNUMBER(TIMEVALUE(LEFT(Tides!F377,5))),TIMEVALUE(LEFT(Tides!F377,5)),"")</f>
        <v/>
      </c>
      <c r="O377" s="9"/>
      <c r="P377" s="10" t="str">
        <f>IF(ISNUMBER(VALUE(LEFT(RIGHT(Tides!F377,6),4))),VALUE(LEFT(RIGHT(Tides!F377,6),4)),"")</f>
        <v/>
      </c>
      <c r="R377" s="36" t="str">
        <f t="shared" si="189"/>
        <v>Tue 6</v>
      </c>
      <c r="S377" s="22" t="str">
        <f t="shared" si="190"/>
        <v>No Restriction</v>
      </c>
      <c r="T377" s="22">
        <f t="shared" si="192"/>
        <v>0</v>
      </c>
      <c r="U377" s="22" t="str">
        <f t="shared" si="191"/>
        <v>No Restriction</v>
      </c>
      <c r="V377" s="22">
        <f t="shared" si="193"/>
        <v>0</v>
      </c>
      <c r="W377" s="22" t="str">
        <f>IF(ISTEXT(Tides!B377),Tides!B377,"")</f>
        <v>5:34 AM / 3.6 m</v>
      </c>
      <c r="X377" s="22" t="str">
        <f>IF(ISTEXT(Tides!C377),Tides!C377,"")</f>
        <v>11:18 AM / 1.6 m</v>
      </c>
      <c r="Y377" s="22" t="str">
        <f>IF(ISTEXT(Tides!D377),Tides!D377,"")</f>
        <v>5:42 PM / 3.7 m</v>
      </c>
      <c r="Z377" s="22" t="str">
        <f>IF(ISTEXT(Tides!E377),Tides!E377,"")</f>
        <v>11:57 PM / 1.4 m</v>
      </c>
      <c r="AA377" s="22" t="str">
        <f>IF(ISTEXT(Tides!F377),Tides!F377,"")</f>
        <v/>
      </c>
      <c r="AB377" s="60" t="str">
        <f t="shared" si="194"/>
        <v/>
      </c>
      <c r="AC377" s="61" t="str">
        <f t="shared" si="195"/>
        <v/>
      </c>
      <c r="AD377" s="60" t="str">
        <f t="shared" si="196"/>
        <v/>
      </c>
      <c r="AE377" s="64" t="str">
        <f t="shared" si="197"/>
        <v/>
      </c>
      <c r="AF377" s="37">
        <f>Tides!H377</f>
        <v>0.35486111111111113</v>
      </c>
      <c r="AG377" s="37">
        <f>Tides!I377</f>
        <v>0.64374999999999993</v>
      </c>
    </row>
    <row r="378" spans="1:33" ht="19.95" customHeight="1" x14ac:dyDescent="0.25">
      <c r="A378" s="8" t="str">
        <f>Tides!A378</f>
        <v>Wed 7</v>
      </c>
      <c r="B378" s="9">
        <f>IF(ISNUMBER(TIMEVALUE(LEFT(Tides!B378,5))),TIMEVALUE(LEFT(Tides!B378,5)),"")</f>
        <v>0.27499999999999997</v>
      </c>
      <c r="C378" s="10">
        <f>IF(ISNUMBER(VALUE(LEFT(RIGHT(Tides!B378,6),4))),VALUE(LEFT(RIGHT(Tides!B378,6),4)),"")</f>
        <v>3.5</v>
      </c>
      <c r="D378" s="9">
        <f>IF(ISNUMBER(TIMEVALUE(LEFT(Tides!C378,5))),TIMEVALUE(LEFT(Tides!C378,5)),"")</f>
        <v>0.51388888888888895</v>
      </c>
      <c r="E378" s="10">
        <f>COUNTIF(Tides!C378, "*PM*")</f>
        <v>1</v>
      </c>
      <c r="F378" s="59">
        <f t="shared" si="187"/>
        <v>1.0138888888888888</v>
      </c>
      <c r="G378" s="51">
        <f>IF(ISNUMBER(VALUE(LEFT(RIGHT(Tides!C378,6),4))),VALUE(LEFT(RIGHT(Tides!C378,6),4)),"")</f>
        <v>1.7</v>
      </c>
      <c r="H378" s="9">
        <f>IF(ISNUMBER(TIMEVALUE(LEFT(Tides!D378,5))),TIMEVALUE(LEFT(Tides!D378,5)),"")</f>
        <v>0.28194444444444444</v>
      </c>
      <c r="I378" s="10">
        <f>IF(ISNUMBER(VALUE(LEFT(RIGHT(Tides!D378,6),4))),VALUE(LEFT(RIGHT(Tides!D378,6),4)),"")</f>
        <v>3.7</v>
      </c>
      <c r="J378" s="9" t="str">
        <f>IF(ISNUMBER(TIMEVALUE(LEFT(Tides!E378,5))),TIMEVALUE(LEFT(Tides!E378,5)),"")</f>
        <v/>
      </c>
      <c r="K378" s="10">
        <f>COUNTIF(Tides!E378, "*PM*")</f>
        <v>0</v>
      </c>
      <c r="L378" s="59" t="str">
        <f t="shared" si="188"/>
        <v/>
      </c>
      <c r="M378" s="51" t="str">
        <f>IF(ISNUMBER(VALUE(LEFT(RIGHT(Tides!E378,6),4))),VALUE(LEFT(RIGHT(Tides!E378,6),4)),"")</f>
        <v/>
      </c>
      <c r="N378" s="9" t="str">
        <f>IF(ISNUMBER(TIMEVALUE(LEFT(Tides!F378,5))),TIMEVALUE(LEFT(Tides!F378,5)),"")</f>
        <v/>
      </c>
      <c r="O378" s="9"/>
      <c r="P378" s="10" t="str">
        <f>IF(ISNUMBER(VALUE(LEFT(RIGHT(Tides!F378,6),4))),VALUE(LEFT(RIGHT(Tides!F378,6),4)),"")</f>
        <v/>
      </c>
      <c r="R378" s="36" t="str">
        <f t="shared" si="189"/>
        <v>Wed 7</v>
      </c>
      <c r="S378" s="22" t="str">
        <f t="shared" si="190"/>
        <v>No Restriction</v>
      </c>
      <c r="T378" s="22">
        <f t="shared" si="192"/>
        <v>0</v>
      </c>
      <c r="U378" s="22" t="str">
        <f t="shared" si="191"/>
        <v>No Restriction</v>
      </c>
      <c r="V378" s="22">
        <f t="shared" si="193"/>
        <v>0</v>
      </c>
      <c r="W378" s="22" t="str">
        <f>IF(ISTEXT(Tides!B378),Tides!B378,"")</f>
        <v>6:36 AM / 3.5 m</v>
      </c>
      <c r="X378" s="22" t="str">
        <f>IF(ISTEXT(Tides!C378),Tides!C378,"")</f>
        <v>12:20 PM / 1.7 m</v>
      </c>
      <c r="Y378" s="22" t="str">
        <f>IF(ISTEXT(Tides!D378),Tides!D378,"")</f>
        <v>6:46 PM / 3.7 m</v>
      </c>
      <c r="Z378" s="22" t="str">
        <f>IF(ISTEXT(Tides!E378),Tides!E378,"")</f>
        <v/>
      </c>
      <c r="AA378" s="22" t="str">
        <f>IF(ISTEXT(Tides!F378),Tides!F378,"")</f>
        <v/>
      </c>
      <c r="AB378" s="60" t="str">
        <f t="shared" si="194"/>
        <v/>
      </c>
      <c r="AC378" s="61" t="str">
        <f t="shared" si="195"/>
        <v/>
      </c>
      <c r="AD378" s="60" t="str">
        <f t="shared" si="196"/>
        <v/>
      </c>
      <c r="AE378" s="64" t="str">
        <f t="shared" si="197"/>
        <v/>
      </c>
      <c r="AF378" s="37">
        <f>Tides!H378</f>
        <v>0.35555555555555557</v>
      </c>
      <c r="AG378" s="37">
        <f>Tides!I378</f>
        <v>0.64374999999999993</v>
      </c>
    </row>
    <row r="379" spans="1:33" ht="19.95" customHeight="1" x14ac:dyDescent="0.25">
      <c r="A379" s="8" t="str">
        <f>Tides!A379</f>
        <v>Thu 8</v>
      </c>
      <c r="B379" s="9" t="str">
        <f>IF(ISNUMBER(TIMEVALUE(LEFT(Tides!B379,5))),TIMEVALUE(LEFT(Tides!B379,5)),"")</f>
        <v/>
      </c>
      <c r="C379" s="10" t="str">
        <f>IF(ISNUMBER(VALUE(LEFT(RIGHT(Tides!B379,6),4))),VALUE(LEFT(RIGHT(Tides!B379,6),4)),"")</f>
        <v/>
      </c>
      <c r="D379" s="9">
        <f>IF(ISNUMBER(TIMEVALUE(LEFT(Tides!C379,5))),TIMEVALUE(LEFT(Tides!C379,5)),"")</f>
        <v>4.4444444444444446E-2</v>
      </c>
      <c r="E379" s="10">
        <f>COUNTIF(Tides!C379, "*PM*")</f>
        <v>0</v>
      </c>
      <c r="F379" s="59">
        <f t="shared" si="187"/>
        <v>4.4444444444444446E-2</v>
      </c>
      <c r="G379" s="51">
        <f>IF(ISNUMBER(VALUE(LEFT(RIGHT(Tides!C379,6),4))),VALUE(LEFT(RIGHT(Tides!C379,6),4)),"")</f>
        <v>1.4</v>
      </c>
      <c r="H379" s="9">
        <f>IF(ISNUMBER(TIMEVALUE(LEFT(Tides!D379,5))),TIMEVALUE(LEFT(Tides!D379,5)),"")</f>
        <v>0.32222222222222224</v>
      </c>
      <c r="I379" s="10">
        <f>IF(ISNUMBER(VALUE(LEFT(RIGHT(Tides!D379,6),4))),VALUE(LEFT(RIGHT(Tides!D379,6),4)),"")</f>
        <v>3.5</v>
      </c>
      <c r="J379" s="9">
        <f>IF(ISNUMBER(TIMEVALUE(LEFT(Tides!E379,5))),TIMEVALUE(LEFT(Tides!E379,5)),"")</f>
        <v>6.5277777777777782E-2</v>
      </c>
      <c r="K379" s="10">
        <f>COUNTIF(Tides!E379, "*PM*")</f>
        <v>1</v>
      </c>
      <c r="L379" s="59">
        <f t="shared" si="188"/>
        <v>0.56527777777777777</v>
      </c>
      <c r="M379" s="51">
        <f>IF(ISNUMBER(VALUE(LEFT(RIGHT(Tides!E379,6),4))),VALUE(LEFT(RIGHT(Tides!E379,6),4)),"")</f>
        <v>1.8</v>
      </c>
      <c r="N379" s="9">
        <f>IF(ISNUMBER(TIMEVALUE(LEFT(Tides!F379,5))),TIMEVALUE(LEFT(Tides!F379,5)),"")</f>
        <v>0.3298611111111111</v>
      </c>
      <c r="O379" s="9"/>
      <c r="P379" s="10">
        <f>IF(ISNUMBER(VALUE(LEFT(RIGHT(Tides!F379,6),4))),VALUE(LEFT(RIGHT(Tides!F379,6),4)),"")</f>
        <v>3.7</v>
      </c>
      <c r="R379" s="36" t="str">
        <f t="shared" si="189"/>
        <v>Thu 8</v>
      </c>
      <c r="S379" s="22" t="str">
        <f t="shared" si="190"/>
        <v>No Restriction</v>
      </c>
      <c r="T379" s="22">
        <f t="shared" si="192"/>
        <v>0</v>
      </c>
      <c r="U379" s="22" t="str">
        <f t="shared" si="191"/>
        <v>No Restriction</v>
      </c>
      <c r="V379" s="22">
        <f t="shared" si="193"/>
        <v>0</v>
      </c>
      <c r="W379" s="22" t="str">
        <f>IF(ISTEXT(Tides!B379),Tides!B379,"")</f>
        <v/>
      </c>
      <c r="X379" s="22" t="str">
        <f>IF(ISTEXT(Tides!C379),Tides!C379,"")</f>
        <v>1:04 AM / 1.4 m</v>
      </c>
      <c r="Y379" s="22" t="str">
        <f>IF(ISTEXT(Tides!D379),Tides!D379,"")</f>
        <v>7:44 AM / 3.5 m</v>
      </c>
      <c r="Z379" s="22" t="str">
        <f>IF(ISTEXT(Tides!E379),Tides!E379,"")</f>
        <v>1:34 PM / 1.8 m</v>
      </c>
      <c r="AA379" s="22" t="str">
        <f>IF(ISTEXT(Tides!F379),Tides!F379,"")</f>
        <v>7:55 PM / 3.7 m</v>
      </c>
      <c r="AB379" s="60" t="str">
        <f t="shared" si="194"/>
        <v/>
      </c>
      <c r="AC379" s="61" t="str">
        <f t="shared" si="195"/>
        <v/>
      </c>
      <c r="AD379" s="60" t="str">
        <f t="shared" si="196"/>
        <v/>
      </c>
      <c r="AE379" s="64" t="str">
        <f t="shared" si="197"/>
        <v/>
      </c>
      <c r="AF379" s="37">
        <f>Tides!H379</f>
        <v>0.35625000000000001</v>
      </c>
      <c r="AG379" s="37">
        <f>Tides!I379</f>
        <v>0.6430555555555556</v>
      </c>
    </row>
    <row r="380" spans="1:33" ht="19.95" customHeight="1" x14ac:dyDescent="0.25">
      <c r="A380" s="8" t="str">
        <f>Tides!A380</f>
        <v>Fri 9</v>
      </c>
      <c r="B380" s="9" t="str">
        <f>IF(ISNUMBER(TIMEVALUE(LEFT(Tides!B380,5))),TIMEVALUE(LEFT(Tides!B380,5)),"")</f>
        <v/>
      </c>
      <c r="C380" s="10" t="str">
        <f>IF(ISNUMBER(VALUE(LEFT(RIGHT(Tides!B380,6),4))),VALUE(LEFT(RIGHT(Tides!B380,6),4)),"")</f>
        <v/>
      </c>
      <c r="D380" s="9">
        <f>IF(ISNUMBER(TIMEVALUE(LEFT(Tides!C380,5))),TIMEVALUE(LEFT(Tides!C380,5)),"")</f>
        <v>9.6527777777777768E-2</v>
      </c>
      <c r="E380" s="10">
        <f>COUNTIF(Tides!C380, "*PM*")</f>
        <v>0</v>
      </c>
      <c r="F380" s="59">
        <f t="shared" si="187"/>
        <v>9.6527777777777768E-2</v>
      </c>
      <c r="G380" s="51">
        <f>IF(ISNUMBER(VALUE(LEFT(RIGHT(Tides!C380,6),4))),VALUE(LEFT(RIGHT(Tides!C380,6),4)),"")</f>
        <v>1.3</v>
      </c>
      <c r="H380" s="9">
        <f>IF(ISNUMBER(TIMEVALUE(LEFT(Tides!D380,5))),TIMEVALUE(LEFT(Tides!D380,5)),"")</f>
        <v>0.36874999999999997</v>
      </c>
      <c r="I380" s="10">
        <f>IF(ISNUMBER(VALUE(LEFT(RIGHT(Tides!D380,6),4))),VALUE(LEFT(RIGHT(Tides!D380,6),4)),"")</f>
        <v>3.7</v>
      </c>
      <c r="J380" s="9">
        <f>IF(ISNUMBER(TIMEVALUE(LEFT(Tides!E380,5))),TIMEVALUE(LEFT(Tides!E380,5)),"")</f>
        <v>0.11875000000000001</v>
      </c>
      <c r="K380" s="10">
        <f>COUNTIF(Tides!E380, "*PM*")</f>
        <v>1</v>
      </c>
      <c r="L380" s="59">
        <f>IF(K380&gt;0,J380+0.5, J380)</f>
        <v>0.61875000000000002</v>
      </c>
      <c r="M380" s="51">
        <f>IF(ISNUMBER(VALUE(LEFT(RIGHT(Tides!E380,6),4))),VALUE(LEFT(RIGHT(Tides!E380,6),4)),"")</f>
        <v>1.6</v>
      </c>
      <c r="N380" s="9">
        <f>IF(ISNUMBER(TIMEVALUE(LEFT(Tides!F380,5))),TIMEVALUE(LEFT(Tides!F380,5)),"")</f>
        <v>0.37777777777777777</v>
      </c>
      <c r="O380" s="9"/>
      <c r="P380" s="10">
        <f>IF(ISNUMBER(VALUE(LEFT(RIGHT(Tides!F380,6),4))),VALUE(LEFT(RIGHT(Tides!F380,6),4)),"")</f>
        <v>3.8</v>
      </c>
      <c r="R380" s="36" t="str">
        <f t="shared" si="189"/>
        <v>Fri 9</v>
      </c>
      <c r="S380" s="22" t="str">
        <f t="shared" si="190"/>
        <v>1.0 hour</v>
      </c>
      <c r="T380" s="22">
        <f t="shared" si="192"/>
        <v>4.1666666666666699E-2</v>
      </c>
      <c r="U380" s="22" t="str">
        <f t="shared" si="191"/>
        <v>No Restriction</v>
      </c>
      <c r="V380" s="22">
        <f t="shared" si="193"/>
        <v>0</v>
      </c>
      <c r="W380" s="22" t="str">
        <f>IF(ISTEXT(Tides!B380),Tides!B380,"")</f>
        <v/>
      </c>
      <c r="X380" s="22" t="str">
        <f>IF(ISTEXT(Tides!C380),Tides!C380,"")</f>
        <v>2:19 AM / 1.3 m</v>
      </c>
      <c r="Y380" s="22" t="str">
        <f>IF(ISTEXT(Tides!D380),Tides!D380,"")</f>
        <v>8:51 AM / 3.7 m</v>
      </c>
      <c r="Z380" s="22" t="str">
        <f>IF(ISTEXT(Tides!E380),Tides!E380,"")</f>
        <v>2:51 PM / 1.6 m</v>
      </c>
      <c r="AA380" s="22" t="str">
        <f>IF(ISTEXT(Tides!F380),Tides!F380,"")</f>
        <v>9:04 PM / 3.8 m</v>
      </c>
      <c r="AB380" s="60">
        <f t="shared" si="194"/>
        <v>5.4861111111111069E-2</v>
      </c>
      <c r="AC380" s="61">
        <f t="shared" si="195"/>
        <v>0.13819444444444445</v>
      </c>
      <c r="AD380" s="60" t="str">
        <f t="shared" si="196"/>
        <v/>
      </c>
      <c r="AE380" s="64" t="str">
        <f t="shared" si="197"/>
        <v/>
      </c>
      <c r="AF380" s="37">
        <f>Tides!H380</f>
        <v>0.3576388888888889</v>
      </c>
      <c r="AG380" s="37">
        <f>Tides!I380</f>
        <v>0.6430555555555556</v>
      </c>
    </row>
    <row r="381" spans="1:33" ht="19.95" customHeight="1" x14ac:dyDescent="0.25">
      <c r="A381" s="8" t="str">
        <f>Tides!A381</f>
        <v>Sat 10</v>
      </c>
      <c r="B381" s="9" t="str">
        <f>IF(ISNUMBER(TIMEVALUE(LEFT(Tides!B381,5))),TIMEVALUE(LEFT(Tides!B381,5)),"")</f>
        <v/>
      </c>
      <c r="C381" s="10" t="str">
        <f>IF(ISNUMBER(VALUE(LEFT(RIGHT(Tides!B381,6),4))),VALUE(LEFT(RIGHT(Tides!B381,6),4)),"")</f>
        <v/>
      </c>
      <c r="D381" s="9">
        <f>IF(ISNUMBER(TIMEVALUE(LEFT(Tides!C381,5))),TIMEVALUE(LEFT(Tides!C381,5)),"")</f>
        <v>0.1451388888888889</v>
      </c>
      <c r="E381" s="10">
        <f>COUNTIF(Tides!C381, "*PM*")</f>
        <v>0</v>
      </c>
      <c r="F381" s="59">
        <f t="shared" si="187"/>
        <v>0.1451388888888889</v>
      </c>
      <c r="G381" s="51">
        <f>IF(ISNUMBER(VALUE(LEFT(RIGHT(Tides!C381,6),4))),VALUE(LEFT(RIGHT(Tides!C381,6),4)),"")</f>
        <v>1.2</v>
      </c>
      <c r="H381" s="9">
        <f>IF(ISNUMBER(TIMEVALUE(LEFT(Tides!D381,5))),TIMEVALUE(LEFT(Tides!D381,5)),"")</f>
        <v>0.41250000000000003</v>
      </c>
      <c r="I381" s="10">
        <f>IF(ISNUMBER(VALUE(LEFT(RIGHT(Tides!D381,6),4))),VALUE(LEFT(RIGHT(Tides!D381,6),4)),"")</f>
        <v>3.8</v>
      </c>
      <c r="J381" s="9">
        <f>IF(ISNUMBER(TIMEVALUE(LEFT(Tides!E381,5))),TIMEVALUE(LEFT(Tides!E381,5)),"")</f>
        <v>0.16527777777777777</v>
      </c>
      <c r="K381" s="10">
        <f>COUNTIF(Tides!E381, "*PM*")</f>
        <v>1</v>
      </c>
      <c r="L381" s="59">
        <f t="shared" ref="L381:L402" si="198">IF(K381&gt;0,J381+0.5, J381)</f>
        <v>0.66527777777777775</v>
      </c>
      <c r="M381" s="51">
        <f>IF(ISNUMBER(VALUE(LEFT(RIGHT(Tides!E381,6),4))),VALUE(LEFT(RIGHT(Tides!E381,6),4)),"")</f>
        <v>1.4</v>
      </c>
      <c r="N381" s="9">
        <f>IF(ISNUMBER(TIMEVALUE(LEFT(Tides!F381,5))),TIMEVALUE(LEFT(Tides!F381,5)),"")</f>
        <v>0.42222222222222222</v>
      </c>
      <c r="O381" s="9"/>
      <c r="P381" s="10">
        <f>IF(ISNUMBER(VALUE(LEFT(RIGHT(Tides!F381,6),4))),VALUE(LEFT(RIGHT(Tides!F381,6),4)),"")</f>
        <v>4</v>
      </c>
      <c r="R381" s="36" t="str">
        <f t="shared" si="189"/>
        <v>Sat 10</v>
      </c>
      <c r="S381" s="22" t="str">
        <f t="shared" si="190"/>
        <v>1.5 hour</v>
      </c>
      <c r="T381" s="22">
        <f t="shared" si="192"/>
        <v>6.25E-2</v>
      </c>
      <c r="U381" s="22" t="str">
        <f t="shared" si="191"/>
        <v>No Restriction</v>
      </c>
      <c r="V381" s="22">
        <f t="shared" si="193"/>
        <v>0</v>
      </c>
      <c r="W381" s="22" t="str">
        <f>IF(ISTEXT(Tides!B381),Tides!B381,"")</f>
        <v/>
      </c>
      <c r="X381" s="22" t="str">
        <f>IF(ISTEXT(Tides!C381),Tides!C381,"")</f>
        <v>3:29 AM / 1.2 m</v>
      </c>
      <c r="Y381" s="22" t="str">
        <f>IF(ISTEXT(Tides!D381),Tides!D381,"")</f>
        <v>9:54 AM / 3.8 m</v>
      </c>
      <c r="Z381" s="22" t="str">
        <f>IF(ISTEXT(Tides!E381),Tides!E381,"")</f>
        <v>3:58 PM / 1.4 m</v>
      </c>
      <c r="AA381" s="22" t="str">
        <f>IF(ISTEXT(Tides!F381),Tides!F381,"")</f>
        <v>10:08 PM / 4.0 m</v>
      </c>
      <c r="AB381" s="60">
        <f t="shared" si="194"/>
        <v>8.2638888888888901E-2</v>
      </c>
      <c r="AC381" s="61">
        <f t="shared" si="195"/>
        <v>0.2076388888888889</v>
      </c>
      <c r="AD381" s="60" t="str">
        <f t="shared" si="196"/>
        <v/>
      </c>
      <c r="AE381" s="64" t="str">
        <f t="shared" si="197"/>
        <v/>
      </c>
      <c r="AF381" s="37">
        <f>Tides!H381</f>
        <v>0.35833333333333334</v>
      </c>
      <c r="AG381" s="37">
        <f>Tides!I381</f>
        <v>0.64236111111111105</v>
      </c>
    </row>
    <row r="382" spans="1:33" ht="19.95" customHeight="1" x14ac:dyDescent="0.25">
      <c r="A382" s="8" t="str">
        <f>Tides!A382</f>
        <v>Sun 11</v>
      </c>
      <c r="B382" s="9" t="str">
        <f>IF(ISNUMBER(TIMEVALUE(LEFT(Tides!B382,5))),TIMEVALUE(LEFT(Tides!B382,5)),"")</f>
        <v/>
      </c>
      <c r="C382" s="10" t="str">
        <f>IF(ISNUMBER(VALUE(LEFT(RIGHT(Tides!B382,6),4))),VALUE(LEFT(RIGHT(Tides!B382,6),4)),"")</f>
        <v/>
      </c>
      <c r="D382" s="9">
        <f>IF(ISNUMBER(TIMEVALUE(LEFT(Tides!C382,5))),TIMEVALUE(LEFT(Tides!C382,5)),"")</f>
        <v>0.18680555555555556</v>
      </c>
      <c r="E382" s="10">
        <f>COUNTIF(Tides!C382, "*PM*")</f>
        <v>0</v>
      </c>
      <c r="F382" s="59">
        <f t="shared" si="187"/>
        <v>0.18680555555555556</v>
      </c>
      <c r="G382" s="51">
        <f>IF(ISNUMBER(VALUE(LEFT(RIGHT(Tides!C382,6),4))),VALUE(LEFT(RIGHT(Tides!C382,6),4)),"")</f>
        <v>0.9</v>
      </c>
      <c r="H382" s="9">
        <f>IF(ISNUMBER(TIMEVALUE(LEFT(Tides!D382,5))),TIMEVALUE(LEFT(Tides!D382,5)),"")</f>
        <v>0.4513888888888889</v>
      </c>
      <c r="I382" s="10">
        <f>IF(ISNUMBER(VALUE(LEFT(RIGHT(Tides!D382,6),4))),VALUE(LEFT(RIGHT(Tides!D382,6),4)),"")</f>
        <v>4.0999999999999996</v>
      </c>
      <c r="J382" s="9">
        <f>IF(ISNUMBER(TIMEVALUE(LEFT(Tides!E382,5))),TIMEVALUE(LEFT(Tides!E382,5)),"")</f>
        <v>0.20555555555555557</v>
      </c>
      <c r="K382" s="10">
        <f>COUNTIF(Tides!E382, "*PM*")</f>
        <v>1</v>
      </c>
      <c r="L382" s="59">
        <f t="shared" si="198"/>
        <v>0.7055555555555556</v>
      </c>
      <c r="M382" s="51">
        <f>IF(ISNUMBER(VALUE(LEFT(RIGHT(Tides!E382,6),4))),VALUE(LEFT(RIGHT(Tides!E382,6),4)),"")</f>
        <v>1.1000000000000001</v>
      </c>
      <c r="N382" s="9">
        <f>IF(ISNUMBER(TIMEVALUE(LEFT(Tides!F382,5))),TIMEVALUE(LEFT(Tides!F382,5)),"")</f>
        <v>0.46319444444444446</v>
      </c>
      <c r="O382" s="9"/>
      <c r="P382" s="10">
        <f>IF(ISNUMBER(VALUE(LEFT(RIGHT(Tides!F382,6),4))),VALUE(LEFT(RIGHT(Tides!F382,6),4)),"")</f>
        <v>4.2</v>
      </c>
      <c r="R382" s="36" t="str">
        <f t="shared" si="189"/>
        <v>Sun 11</v>
      </c>
      <c r="S382" s="22" t="str">
        <f t="shared" si="190"/>
        <v>1.5 hour</v>
      </c>
      <c r="T382" s="22">
        <f t="shared" si="192"/>
        <v>6.25E-2</v>
      </c>
      <c r="U382" s="22" t="str">
        <f t="shared" si="191"/>
        <v>1.5 hour</v>
      </c>
      <c r="V382" s="22">
        <f t="shared" si="193"/>
        <v>6.25E-2</v>
      </c>
      <c r="W382" s="22" t="str">
        <f>IF(ISTEXT(Tides!B382),Tides!B382,"")</f>
        <v/>
      </c>
      <c r="X382" s="22" t="str">
        <f>IF(ISTEXT(Tides!C382),Tides!C382,"")</f>
        <v>4:29 AM / 0.9 m</v>
      </c>
      <c r="Y382" s="22" t="str">
        <f>IF(ISTEXT(Tides!D382),Tides!D382,"")</f>
        <v>10:50 AM / 4.1 m</v>
      </c>
      <c r="Z382" s="22" t="str">
        <f>IF(ISTEXT(Tides!E382),Tides!E382,"")</f>
        <v>4:56 PM / 1.1 m</v>
      </c>
      <c r="AA382" s="22" t="str">
        <f>IF(ISTEXT(Tides!F382),Tides!F382,"")</f>
        <v>11:07 PM / 4.2 m</v>
      </c>
      <c r="AB382" s="60">
        <f t="shared" ref="AB382:AB402" si="199">IF($S382="No Restriction","",MAX($F382-VALUE(LEFT($S382,3))/24,0))</f>
        <v>0.12430555555555556</v>
      </c>
      <c r="AC382" s="61">
        <f t="shared" si="195"/>
        <v>0.24930555555555556</v>
      </c>
      <c r="AD382" s="60">
        <f t="shared" si="196"/>
        <v>0.6430555555555556</v>
      </c>
      <c r="AE382" s="64">
        <f t="shared" si="197"/>
        <v>0.7680555555555556</v>
      </c>
      <c r="AF382" s="37">
        <f>Tides!H382</f>
        <v>0.35902777777777778</v>
      </c>
      <c r="AG382" s="37">
        <f>Tides!I382</f>
        <v>0.64236111111111105</v>
      </c>
    </row>
    <row r="383" spans="1:33" ht="19.95" customHeight="1" x14ac:dyDescent="0.25">
      <c r="A383" s="8" t="str">
        <f>Tides!A383</f>
        <v>Mon 12</v>
      </c>
      <c r="B383" s="9" t="str">
        <f>IF(ISNUMBER(TIMEVALUE(LEFT(Tides!B383,5))),TIMEVALUE(LEFT(Tides!B383,5)),"")</f>
        <v/>
      </c>
      <c r="C383" s="10" t="str">
        <f>IF(ISNUMBER(VALUE(LEFT(RIGHT(Tides!B383,6),4))),VALUE(LEFT(RIGHT(Tides!B383,6),4)),"")</f>
        <v/>
      </c>
      <c r="D383" s="9">
        <f>IF(ISNUMBER(TIMEVALUE(LEFT(Tides!C383,5))),TIMEVALUE(LEFT(Tides!C383,5)),"")</f>
        <v>0.22361111111111109</v>
      </c>
      <c r="E383" s="10">
        <f>COUNTIF(Tides!C383, "*PM*")</f>
        <v>0</v>
      </c>
      <c r="F383" s="59">
        <f t="shared" si="187"/>
        <v>0.22361111111111109</v>
      </c>
      <c r="G383" s="51">
        <f>IF(ISNUMBER(VALUE(LEFT(RIGHT(Tides!C383,6),4))),VALUE(LEFT(RIGHT(Tides!C383,6),4)),"")</f>
        <v>0.7</v>
      </c>
      <c r="H383" s="9">
        <f>IF(ISNUMBER(TIMEVALUE(LEFT(Tides!D383,5))),TIMEVALUE(LEFT(Tides!D383,5)),"")</f>
        <v>0.48749999999999999</v>
      </c>
      <c r="I383" s="10">
        <f>IF(ISNUMBER(VALUE(LEFT(RIGHT(Tides!D383,6),4))),VALUE(LEFT(RIGHT(Tides!D383,6),4)),"")</f>
        <v>4.3</v>
      </c>
      <c r="J383" s="9">
        <f>IF(ISNUMBER(TIMEVALUE(LEFT(Tides!E383,5))),TIMEVALUE(LEFT(Tides!E383,5)),"")</f>
        <v>0.24097222222222223</v>
      </c>
      <c r="K383" s="10">
        <f>COUNTIF(Tides!E383, "*PM*")</f>
        <v>1</v>
      </c>
      <c r="L383" s="59">
        <f t="shared" si="198"/>
        <v>0.74097222222222225</v>
      </c>
      <c r="M383" s="51">
        <f>IF(ISNUMBER(VALUE(LEFT(RIGHT(Tides!E383,6),4))),VALUE(LEFT(RIGHT(Tides!E383,6),4)),"")</f>
        <v>0.8</v>
      </c>
      <c r="N383" s="9" t="str">
        <f>IF(ISNUMBER(TIMEVALUE(LEFT(Tides!F383,5))),TIMEVALUE(LEFT(Tides!F383,5)),"")</f>
        <v/>
      </c>
      <c r="O383" s="9"/>
      <c r="P383" s="10" t="str">
        <f>IF(ISNUMBER(VALUE(LEFT(RIGHT(Tides!F383,6),4))),VALUE(LEFT(RIGHT(Tides!F383,6),4)),"")</f>
        <v/>
      </c>
      <c r="R383" s="36" t="str">
        <f t="shared" si="189"/>
        <v>Mon 12</v>
      </c>
      <c r="S383" s="22" t="str">
        <f t="shared" si="190"/>
        <v>1.5 hour</v>
      </c>
      <c r="T383" s="22">
        <f t="shared" si="192"/>
        <v>6.25E-2</v>
      </c>
      <c r="U383" s="22" t="str">
        <f t="shared" si="191"/>
        <v>1.5 hour</v>
      </c>
      <c r="V383" s="22">
        <f t="shared" si="193"/>
        <v>6.25E-2</v>
      </c>
      <c r="W383" s="22" t="str">
        <f>IF(ISTEXT(Tides!B383),Tides!B383,"")</f>
        <v/>
      </c>
      <c r="X383" s="22" t="str">
        <f>IF(ISTEXT(Tides!C383),Tides!C383,"")</f>
        <v>5:22 AM / 0.7 m</v>
      </c>
      <c r="Y383" s="22" t="str">
        <f>IF(ISTEXT(Tides!D383),Tides!D383,"")</f>
        <v>11:42 AM / 4.3 m</v>
      </c>
      <c r="Z383" s="22" t="str">
        <f>IF(ISTEXT(Tides!E383),Tides!E383,"")</f>
        <v>5:47 PM / 0.8 m</v>
      </c>
      <c r="AA383" s="22" t="str">
        <f>IF(ISTEXT(Tides!F383),Tides!F383,"")</f>
        <v/>
      </c>
      <c r="AB383" s="60">
        <f t="shared" si="199"/>
        <v>0.16111111111111109</v>
      </c>
      <c r="AC383" s="61">
        <f t="shared" si="195"/>
        <v>0.28611111111111109</v>
      </c>
      <c r="AD383" s="60">
        <f t="shared" si="196"/>
        <v>0.67847222222222225</v>
      </c>
      <c r="AE383" s="64">
        <f t="shared" si="197"/>
        <v>0.80347222222222225</v>
      </c>
      <c r="AF383" s="37">
        <f>Tides!H383</f>
        <v>0.35972222222222222</v>
      </c>
      <c r="AG383" s="37">
        <f>Tides!I383</f>
        <v>0.64236111111111105</v>
      </c>
    </row>
    <row r="384" spans="1:33" ht="19.95" customHeight="1" x14ac:dyDescent="0.25">
      <c r="A384" s="8" t="str">
        <f>Tides!A384</f>
        <v>Tue 13</v>
      </c>
      <c r="B384" s="9">
        <f>IF(ISNUMBER(TIMEVALUE(LEFT(Tides!B384,5))),TIMEVALUE(LEFT(Tides!B384,5)),"")</f>
        <v>0.50069444444444444</v>
      </c>
      <c r="C384" s="10">
        <f>IF(ISNUMBER(VALUE(LEFT(RIGHT(Tides!B384,6),4))),VALUE(LEFT(RIGHT(Tides!B384,6),4)),"")</f>
        <v>4.4000000000000004</v>
      </c>
      <c r="D384" s="9">
        <f>IF(ISNUMBER(TIMEVALUE(LEFT(Tides!C384,5))),TIMEVALUE(LEFT(Tides!C384,5)),"")</f>
        <v>0.25833333333333336</v>
      </c>
      <c r="E384" s="10">
        <f>COUNTIF(Tides!C384, "*PM*")</f>
        <v>0</v>
      </c>
      <c r="F384" s="59">
        <f t="shared" si="187"/>
        <v>0.25833333333333336</v>
      </c>
      <c r="G384" s="51">
        <f>IF(ISNUMBER(VALUE(LEFT(RIGHT(Tides!C384,6),4))),VALUE(LEFT(RIGHT(Tides!C384,6),4)),"")</f>
        <v>0.6</v>
      </c>
      <c r="H384" s="9">
        <f>IF(ISNUMBER(TIMEVALUE(LEFT(Tides!D384,5))),TIMEVALUE(LEFT(Tides!D384,5)),"")</f>
        <v>0.52083333333333337</v>
      </c>
      <c r="I384" s="10">
        <f>IF(ISNUMBER(VALUE(LEFT(RIGHT(Tides!D384,6),4))),VALUE(LEFT(RIGHT(Tides!D384,6),4)),"")</f>
        <v>4.5</v>
      </c>
      <c r="J384" s="9">
        <f>IF(ISNUMBER(TIMEVALUE(LEFT(Tides!E384,5))),TIMEVALUE(LEFT(Tides!E384,5)),"")</f>
        <v>0.27499999999999997</v>
      </c>
      <c r="K384" s="10">
        <f>COUNTIF(Tides!E384, "*PM*")</f>
        <v>1</v>
      </c>
      <c r="L384" s="59">
        <f t="shared" si="198"/>
        <v>0.77499999999999991</v>
      </c>
      <c r="M384" s="51">
        <f>IF(ISNUMBER(VALUE(LEFT(RIGHT(Tides!E384,6),4))),VALUE(LEFT(RIGHT(Tides!E384,6),4)),"")</f>
        <v>0.6</v>
      </c>
      <c r="N384" s="9" t="str">
        <f>IF(ISNUMBER(TIMEVALUE(LEFT(Tides!F384,5))),TIMEVALUE(LEFT(Tides!F384,5)),"")</f>
        <v/>
      </c>
      <c r="O384" s="9"/>
      <c r="P384" s="10" t="str">
        <f>IF(ISNUMBER(VALUE(LEFT(RIGHT(Tides!F384,6),4))),VALUE(LEFT(RIGHT(Tides!F384,6),4)),"")</f>
        <v/>
      </c>
      <c r="R384" s="36" t="str">
        <f t="shared" si="189"/>
        <v>Tue 13</v>
      </c>
      <c r="S384" s="22" t="str">
        <f t="shared" si="190"/>
        <v>1.5 hour</v>
      </c>
      <c r="T384" s="22">
        <f t="shared" si="192"/>
        <v>6.25E-2</v>
      </c>
      <c r="U384" s="22" t="str">
        <f t="shared" si="191"/>
        <v>1.5 hour</v>
      </c>
      <c r="V384" s="22">
        <f t="shared" si="193"/>
        <v>6.25E-2</v>
      </c>
      <c r="W384" s="22" t="str">
        <f>IF(ISTEXT(Tides!B384),Tides!B384,"")</f>
        <v>12:01 AM / 4.4 m</v>
      </c>
      <c r="X384" s="22" t="str">
        <f>IF(ISTEXT(Tides!C384),Tides!C384,"")</f>
        <v>6:12 AM / 0.6 m</v>
      </c>
      <c r="Y384" s="22" t="str">
        <f>IF(ISTEXT(Tides!D384),Tides!D384,"")</f>
        <v>12:30 PM / 4.5 m</v>
      </c>
      <c r="Z384" s="22" t="str">
        <f>IF(ISTEXT(Tides!E384),Tides!E384,"")</f>
        <v>6:36 PM / 0.6 m</v>
      </c>
      <c r="AA384" s="22" t="str">
        <f>IF(ISTEXT(Tides!F384),Tides!F384,"")</f>
        <v/>
      </c>
      <c r="AB384" s="60">
        <f t="shared" si="199"/>
        <v>0.19583333333333336</v>
      </c>
      <c r="AC384" s="61">
        <f t="shared" si="195"/>
        <v>0.32083333333333336</v>
      </c>
      <c r="AD384" s="60">
        <f t="shared" si="196"/>
        <v>0.71249999999999991</v>
      </c>
      <c r="AE384" s="64">
        <f t="shared" si="197"/>
        <v>0.83749999999999991</v>
      </c>
      <c r="AF384" s="37">
        <f>Tides!H384</f>
        <v>0.3611111111111111</v>
      </c>
      <c r="AG384" s="37">
        <f>Tides!I384</f>
        <v>0.64236111111111105</v>
      </c>
    </row>
    <row r="385" spans="1:33" ht="19.95" customHeight="1" x14ac:dyDescent="0.25">
      <c r="A385" s="8" t="str">
        <f>Tides!A385</f>
        <v>Wed 14</v>
      </c>
      <c r="B385" s="9">
        <f>IF(ISNUMBER(TIMEVALUE(LEFT(Tides!B385,5))),TIMEVALUE(LEFT(Tides!B385,5)),"")</f>
        <v>0.53680555555555554</v>
      </c>
      <c r="C385" s="10">
        <f>IF(ISNUMBER(VALUE(LEFT(RIGHT(Tides!B385,6),4))),VALUE(LEFT(RIGHT(Tides!B385,6),4)),"")</f>
        <v>4.5</v>
      </c>
      <c r="D385" s="9">
        <f>IF(ISNUMBER(TIMEVALUE(LEFT(Tides!C385,5))),TIMEVALUE(LEFT(Tides!C385,5)),"")</f>
        <v>0.2902777777777778</v>
      </c>
      <c r="E385" s="10">
        <f>COUNTIF(Tides!C385, "*PM*")</f>
        <v>0</v>
      </c>
      <c r="F385" s="59">
        <f t="shared" si="187"/>
        <v>0.2902777777777778</v>
      </c>
      <c r="G385" s="51">
        <f>IF(ISNUMBER(VALUE(LEFT(RIGHT(Tides!C385,6),4))),VALUE(LEFT(RIGHT(Tides!C385,6),4)),"")</f>
        <v>0.5</v>
      </c>
      <c r="H385" s="9">
        <f>IF(ISNUMBER(TIMEVALUE(LEFT(Tides!D385,5))),TIMEVALUE(LEFT(Tides!D385,5)),"")</f>
        <v>5.347222222222222E-2</v>
      </c>
      <c r="I385" s="10">
        <f>IF(ISNUMBER(VALUE(LEFT(RIGHT(Tides!D385,6),4))),VALUE(LEFT(RIGHT(Tides!D385,6),4)),"")</f>
        <v>4.5999999999999996</v>
      </c>
      <c r="J385" s="9">
        <f>IF(ISNUMBER(TIMEVALUE(LEFT(Tides!E385,5))),TIMEVALUE(LEFT(Tides!E385,5)),"")</f>
        <v>0.30763888888888891</v>
      </c>
      <c r="K385" s="10">
        <f>COUNTIF(Tides!E385, "*PM*")</f>
        <v>1</v>
      </c>
      <c r="L385" s="59">
        <f t="shared" si="198"/>
        <v>0.80763888888888891</v>
      </c>
      <c r="M385" s="51">
        <f>IF(ISNUMBER(VALUE(LEFT(RIGHT(Tides!E385,6),4))),VALUE(LEFT(RIGHT(Tides!E385,6),4)),"")</f>
        <v>0.4</v>
      </c>
      <c r="N385" s="9" t="str">
        <f>IF(ISNUMBER(TIMEVALUE(LEFT(Tides!F385,5))),TIMEVALUE(LEFT(Tides!F385,5)),"")</f>
        <v/>
      </c>
      <c r="O385" s="9"/>
      <c r="P385" s="10" t="str">
        <f>IF(ISNUMBER(VALUE(LEFT(RIGHT(Tides!F385,6),4))),VALUE(LEFT(RIGHT(Tides!F385,6),4)),"")</f>
        <v/>
      </c>
      <c r="R385" s="36" t="str">
        <f t="shared" si="189"/>
        <v>Wed 14</v>
      </c>
      <c r="S385" s="22" t="str">
        <f t="shared" si="190"/>
        <v>2.0 hours</v>
      </c>
      <c r="T385" s="22">
        <f t="shared" si="192"/>
        <v>8.3333333333333301E-2</v>
      </c>
      <c r="U385" s="22" t="str">
        <f t="shared" si="191"/>
        <v>2.0 hours</v>
      </c>
      <c r="V385" s="22">
        <f t="shared" si="193"/>
        <v>8.3333333333333301E-2</v>
      </c>
      <c r="W385" s="22" t="str">
        <f>IF(ISTEXT(Tides!B385),Tides!B385,"")</f>
        <v>12:53 AM / 4.5 m</v>
      </c>
      <c r="X385" s="22" t="str">
        <f>IF(ISTEXT(Tides!C385),Tides!C385,"")</f>
        <v>6:58 AM / 0.5 m</v>
      </c>
      <c r="Y385" s="22" t="str">
        <f>IF(ISTEXT(Tides!D385),Tides!D385,"")</f>
        <v>1:17 PM / 4.6 m</v>
      </c>
      <c r="Z385" s="22" t="str">
        <f>IF(ISTEXT(Tides!E385),Tides!E385,"")</f>
        <v>7:23 PM / 0.4 m</v>
      </c>
      <c r="AA385" s="22" t="str">
        <f>IF(ISTEXT(Tides!F385),Tides!F385,"")</f>
        <v/>
      </c>
      <c r="AB385" s="60">
        <f t="shared" si="199"/>
        <v>0.20694444444444449</v>
      </c>
      <c r="AC385" s="61">
        <f t="shared" si="195"/>
        <v>0.37361111111111112</v>
      </c>
      <c r="AD385" s="60">
        <f t="shared" si="196"/>
        <v>0.72430555555555565</v>
      </c>
      <c r="AE385" s="64">
        <f t="shared" si="197"/>
        <v>0.89097222222222217</v>
      </c>
      <c r="AF385" s="37">
        <f>Tides!H385</f>
        <v>0.36180555555555555</v>
      </c>
      <c r="AG385" s="37">
        <f>Tides!I385</f>
        <v>0.64236111111111105</v>
      </c>
    </row>
    <row r="386" spans="1:33" ht="19.95" customHeight="1" x14ac:dyDescent="0.25">
      <c r="A386" s="8" t="str">
        <f>Tides!A386</f>
        <v>Thu 15</v>
      </c>
      <c r="B386" s="9">
        <f>IF(ISNUMBER(TIMEVALUE(LEFT(Tides!B386,5))),TIMEVALUE(LEFT(Tides!B386,5)),"")</f>
        <v>7.2222222222222229E-2</v>
      </c>
      <c r="C386" s="10">
        <f>IF(ISNUMBER(VALUE(LEFT(RIGHT(Tides!B386,6),4))),VALUE(LEFT(RIGHT(Tides!B386,6),4)),"")</f>
        <v>4.5</v>
      </c>
      <c r="D386" s="9">
        <f>IF(ISNUMBER(TIMEVALUE(LEFT(Tides!C386,5))),TIMEVALUE(LEFT(Tides!C386,5)),"")</f>
        <v>0.32222222222222224</v>
      </c>
      <c r="E386" s="10">
        <f>COUNTIF(Tides!C386, "*PM*")</f>
        <v>0</v>
      </c>
      <c r="F386" s="59">
        <f t="shared" si="187"/>
        <v>0.32222222222222224</v>
      </c>
      <c r="G386" s="51">
        <f>IF(ISNUMBER(VALUE(LEFT(RIGHT(Tides!C386,6),4))),VALUE(LEFT(RIGHT(Tides!C386,6),4)),"")</f>
        <v>0.6</v>
      </c>
      <c r="H386" s="9">
        <f>IF(ISNUMBER(TIMEVALUE(LEFT(Tides!D386,5))),TIMEVALUE(LEFT(Tides!D386,5)),"")</f>
        <v>8.4722222222222213E-2</v>
      </c>
      <c r="I386" s="10">
        <f>IF(ISNUMBER(VALUE(LEFT(RIGHT(Tides!D386,6),4))),VALUE(LEFT(RIGHT(Tides!D386,6),4)),"")</f>
        <v>4.5999999999999996</v>
      </c>
      <c r="J386" s="9">
        <f>IF(ISNUMBER(TIMEVALUE(LEFT(Tides!E386,5))),TIMEVALUE(LEFT(Tides!E386,5)),"")</f>
        <v>0.33958333333333335</v>
      </c>
      <c r="K386" s="10">
        <f>COUNTIF(Tides!E386, "*PM*")</f>
        <v>1</v>
      </c>
      <c r="L386" s="59">
        <f t="shared" si="198"/>
        <v>0.83958333333333335</v>
      </c>
      <c r="M386" s="51">
        <f>IF(ISNUMBER(VALUE(LEFT(RIGHT(Tides!E386,6),4))),VALUE(LEFT(RIGHT(Tides!E386,6),4)),"")</f>
        <v>0.4</v>
      </c>
      <c r="N386" s="9" t="str">
        <f>IF(ISNUMBER(TIMEVALUE(LEFT(Tides!F386,5))),TIMEVALUE(LEFT(Tides!F386,5)),"")</f>
        <v/>
      </c>
      <c r="O386" s="9"/>
      <c r="P386" s="10" t="str">
        <f>IF(ISNUMBER(VALUE(LEFT(RIGHT(Tides!F386,6),4))),VALUE(LEFT(RIGHT(Tides!F386,6),4)),"")</f>
        <v/>
      </c>
      <c r="R386" s="36" t="str">
        <f t="shared" si="189"/>
        <v>Thu 15</v>
      </c>
      <c r="S386" s="22" t="str">
        <f t="shared" si="190"/>
        <v>1.5 hour</v>
      </c>
      <c r="T386" s="22">
        <f t="shared" si="192"/>
        <v>6.25E-2</v>
      </c>
      <c r="U386" s="22" t="str">
        <f t="shared" si="191"/>
        <v>2.0 hours</v>
      </c>
      <c r="V386" s="22">
        <f t="shared" si="193"/>
        <v>8.3333333333333301E-2</v>
      </c>
      <c r="W386" s="22" t="str">
        <f>IF(ISTEXT(Tides!B386),Tides!B386,"")</f>
        <v>1:44 AM / 4.5 m</v>
      </c>
      <c r="X386" s="22" t="str">
        <f>IF(ISTEXT(Tides!C386),Tides!C386,"")</f>
        <v>7:44 AM / 0.6 m</v>
      </c>
      <c r="Y386" s="22" t="str">
        <f>IF(ISTEXT(Tides!D386),Tides!D386,"")</f>
        <v>2:02 PM / 4.6 m</v>
      </c>
      <c r="Z386" s="22" t="str">
        <f>IF(ISTEXT(Tides!E386),Tides!E386,"")</f>
        <v>8:09 PM / 0.4 m</v>
      </c>
      <c r="AA386" s="22" t="str">
        <f>IF(ISTEXT(Tides!F386),Tides!F386,"")</f>
        <v/>
      </c>
      <c r="AB386" s="60">
        <f t="shared" si="199"/>
        <v>0.25972222222222224</v>
      </c>
      <c r="AC386" s="61">
        <f t="shared" si="195"/>
        <v>0.38472222222222224</v>
      </c>
      <c r="AD386" s="60">
        <f t="shared" si="196"/>
        <v>0.75625000000000009</v>
      </c>
      <c r="AE386" s="64">
        <f t="shared" si="197"/>
        <v>0.92291666666666661</v>
      </c>
      <c r="AF386" s="37">
        <f>Tides!H386</f>
        <v>0.36249999999999999</v>
      </c>
      <c r="AG386" s="37">
        <f>Tides!I386</f>
        <v>0.64236111111111105</v>
      </c>
    </row>
    <row r="387" spans="1:33" ht="19.95" customHeight="1" x14ac:dyDescent="0.25">
      <c r="A387" s="8" t="str">
        <f>Tides!A387</f>
        <v>Fri 16</v>
      </c>
      <c r="B387" s="9">
        <f>IF(ISNUMBER(TIMEVALUE(LEFT(Tides!B387,5))),TIMEVALUE(LEFT(Tides!B387,5)),"")</f>
        <v>0.10694444444444444</v>
      </c>
      <c r="C387" s="10">
        <f>IF(ISNUMBER(VALUE(LEFT(RIGHT(Tides!B387,6),4))),VALUE(LEFT(RIGHT(Tides!B387,6),4)),"")</f>
        <v>4.5</v>
      </c>
      <c r="D387" s="9">
        <f>IF(ISNUMBER(TIMEVALUE(LEFT(Tides!C387,5))),TIMEVALUE(LEFT(Tides!C387,5)),"")</f>
        <v>0.3527777777777778</v>
      </c>
      <c r="E387" s="10">
        <f>COUNTIF(Tides!C387, "*PM*")</f>
        <v>0</v>
      </c>
      <c r="F387" s="59">
        <f t="shared" si="187"/>
        <v>0.3527777777777778</v>
      </c>
      <c r="G387" s="51">
        <f>IF(ISNUMBER(VALUE(LEFT(RIGHT(Tides!C387,6),4))),VALUE(LEFT(RIGHT(Tides!C387,6),4)),"")</f>
        <v>0.7</v>
      </c>
      <c r="H387" s="9">
        <f>IF(ISNUMBER(TIMEVALUE(LEFT(Tides!D387,5))),TIMEVALUE(LEFT(Tides!D387,5)),"")</f>
        <v>0.11666666666666665</v>
      </c>
      <c r="I387" s="10">
        <f>IF(ISNUMBER(VALUE(LEFT(RIGHT(Tides!D387,6),4))),VALUE(LEFT(RIGHT(Tides!D387,6),4)),"")</f>
        <v>4.5999999999999996</v>
      </c>
      <c r="J387" s="9">
        <f>IF(ISNUMBER(TIMEVALUE(LEFT(Tides!E387,5))),TIMEVALUE(LEFT(Tides!E387,5)),"")</f>
        <v>0.37222222222222223</v>
      </c>
      <c r="K387" s="10">
        <f>COUNTIF(Tides!E387, "*PM*")</f>
        <v>1</v>
      </c>
      <c r="L387" s="59">
        <f t="shared" si="198"/>
        <v>0.87222222222222223</v>
      </c>
      <c r="M387" s="51">
        <f>IF(ISNUMBER(VALUE(LEFT(RIGHT(Tides!E387,6),4))),VALUE(LEFT(RIGHT(Tides!E387,6),4)),"")</f>
        <v>0.4</v>
      </c>
      <c r="N387" s="9" t="str">
        <f>IF(ISNUMBER(TIMEVALUE(LEFT(Tides!F387,5))),TIMEVALUE(LEFT(Tides!F387,5)),"")</f>
        <v/>
      </c>
      <c r="O387" s="9"/>
      <c r="P387" s="10" t="str">
        <f>IF(ISNUMBER(VALUE(LEFT(RIGHT(Tides!F387,6),4))),VALUE(LEFT(RIGHT(Tides!F387,6),4)),"")</f>
        <v/>
      </c>
      <c r="R387" s="36" t="str">
        <f t="shared" si="189"/>
        <v>Fri 16</v>
      </c>
      <c r="S387" s="22" t="str">
        <f t="shared" si="190"/>
        <v>1.5 hour</v>
      </c>
      <c r="T387" s="22">
        <f t="shared" si="192"/>
        <v>6.25E-2</v>
      </c>
      <c r="U387" s="22" t="str">
        <f t="shared" si="191"/>
        <v>2.0 hours</v>
      </c>
      <c r="V387" s="22">
        <f t="shared" si="193"/>
        <v>8.3333333333333301E-2</v>
      </c>
      <c r="W387" s="22" t="str">
        <f>IF(ISTEXT(Tides!B387),Tides!B387,"")</f>
        <v>2:34 AM / 4.5 m</v>
      </c>
      <c r="X387" s="22" t="str">
        <f>IF(ISTEXT(Tides!C387),Tides!C387,"")</f>
        <v>8:28 AM / 0.7 m</v>
      </c>
      <c r="Y387" s="22" t="str">
        <f>IF(ISTEXT(Tides!D387),Tides!D387,"")</f>
        <v>2:48 PM / 4.6 m</v>
      </c>
      <c r="Z387" s="22" t="str">
        <f>IF(ISTEXT(Tides!E387),Tides!E387,"")</f>
        <v>8:56 PM / 0.4 m</v>
      </c>
      <c r="AA387" s="22" t="str">
        <f>IF(ISTEXT(Tides!F387),Tides!F387,"")</f>
        <v/>
      </c>
      <c r="AB387" s="60">
        <f t="shared" ref="AB387:AB388" si="200">IF(T387&gt;0,F387-T387,"")</f>
        <v>0.2902777777777778</v>
      </c>
      <c r="AC387" s="61">
        <f t="shared" si="195"/>
        <v>0.4152777777777778</v>
      </c>
      <c r="AD387" s="60">
        <f t="shared" si="196"/>
        <v>0.78888888888888897</v>
      </c>
      <c r="AE387" s="64">
        <f t="shared" si="197"/>
        <v>0.95555555555555549</v>
      </c>
      <c r="AF387" s="37">
        <f>Tides!H387</f>
        <v>0.36249999999999999</v>
      </c>
      <c r="AG387" s="37">
        <f>Tides!I387</f>
        <v>0.64236111111111105</v>
      </c>
    </row>
    <row r="388" spans="1:33" ht="19.95" customHeight="1" x14ac:dyDescent="0.25">
      <c r="A388" s="8" t="str">
        <f>Tides!A388</f>
        <v>Sat 17</v>
      </c>
      <c r="B388" s="9">
        <f>IF(ISNUMBER(TIMEVALUE(LEFT(Tides!B388,5))),TIMEVALUE(LEFT(Tides!B388,5)),"")</f>
        <v>0.14097222222222222</v>
      </c>
      <c r="C388" s="10">
        <f>IF(ISNUMBER(VALUE(LEFT(RIGHT(Tides!B388,6),4))),VALUE(LEFT(RIGHT(Tides!B388,6),4)),"")</f>
        <v>4.3</v>
      </c>
      <c r="D388" s="9">
        <f>IF(ISNUMBER(TIMEVALUE(LEFT(Tides!C388,5))),TIMEVALUE(LEFT(Tides!C388,5)),"")</f>
        <v>0.3840277777777778</v>
      </c>
      <c r="E388" s="10">
        <f>COUNTIF(Tides!C388, "*PM*")</f>
        <v>0</v>
      </c>
      <c r="F388" s="59">
        <f t="shared" si="187"/>
        <v>0.3840277777777778</v>
      </c>
      <c r="G388" s="51">
        <f>IF(ISNUMBER(VALUE(LEFT(RIGHT(Tides!C388,6),4))),VALUE(LEFT(RIGHT(Tides!C388,6),4)),"")</f>
        <v>0.9</v>
      </c>
      <c r="H388" s="9">
        <f>IF(ISNUMBER(TIMEVALUE(LEFT(Tides!D388,5))),TIMEVALUE(LEFT(Tides!D388,5)),"")</f>
        <v>0.14791666666666667</v>
      </c>
      <c r="I388" s="10">
        <f>IF(ISNUMBER(VALUE(LEFT(RIGHT(Tides!D388,6),4))),VALUE(LEFT(RIGHT(Tides!D388,6),4)),"")</f>
        <v>4.4000000000000004</v>
      </c>
      <c r="J388" s="9">
        <f>IF(ISNUMBER(TIMEVALUE(LEFT(Tides!E388,5))),TIMEVALUE(LEFT(Tides!E388,5)),"")</f>
        <v>0.40486111111111112</v>
      </c>
      <c r="K388" s="10">
        <f>COUNTIF(Tides!E388, "*PM*")</f>
        <v>1</v>
      </c>
      <c r="L388" s="59">
        <f t="shared" si="198"/>
        <v>0.90486111111111112</v>
      </c>
      <c r="M388" s="51">
        <f>IF(ISNUMBER(VALUE(LEFT(RIGHT(Tides!E388,6),4))),VALUE(LEFT(RIGHT(Tides!E388,6),4)),"")</f>
        <v>0.6</v>
      </c>
      <c r="N388" s="9" t="str">
        <f>IF(ISNUMBER(TIMEVALUE(LEFT(Tides!F388,5))),TIMEVALUE(LEFT(Tides!F388,5)),"")</f>
        <v/>
      </c>
      <c r="O388" s="9"/>
      <c r="P388" s="10" t="str">
        <f>IF(ISNUMBER(VALUE(LEFT(RIGHT(Tides!F388,6),4))),VALUE(LEFT(RIGHT(Tides!F388,6),4)),"")</f>
        <v/>
      </c>
      <c r="R388" s="36" t="str">
        <f t="shared" si="189"/>
        <v>Sat 17</v>
      </c>
      <c r="S388" s="22" t="str">
        <f t="shared" si="190"/>
        <v>1.5 hour</v>
      </c>
      <c r="T388" s="22">
        <f t="shared" si="192"/>
        <v>6.25E-2</v>
      </c>
      <c r="U388" s="22" t="str">
        <f t="shared" si="191"/>
        <v>1.5 hour</v>
      </c>
      <c r="V388" s="22">
        <f t="shared" si="193"/>
        <v>6.25E-2</v>
      </c>
      <c r="W388" s="22" t="str">
        <f>IF(ISTEXT(Tides!B388),Tides!B388,"")</f>
        <v>3:23 AM / 4.3 m</v>
      </c>
      <c r="X388" s="22" t="str">
        <f>IF(ISTEXT(Tides!C388),Tides!C388,"")</f>
        <v>9:13 AM / 0.9 m</v>
      </c>
      <c r="Y388" s="22" t="str">
        <f>IF(ISTEXT(Tides!D388),Tides!D388,"")</f>
        <v>3:33 PM / 4.4 m</v>
      </c>
      <c r="Z388" s="22" t="str">
        <f>IF(ISTEXT(Tides!E388),Tides!E388,"")</f>
        <v>9:43 PM / 0.6 m</v>
      </c>
      <c r="AA388" s="22" t="str">
        <f>IF(ISTEXT(Tides!F388),Tides!F388,"")</f>
        <v/>
      </c>
      <c r="AB388" s="60">
        <f t="shared" si="200"/>
        <v>0.3215277777777778</v>
      </c>
      <c r="AC388" s="61">
        <f t="shared" si="195"/>
        <v>0.4465277777777778</v>
      </c>
      <c r="AD388" s="60">
        <f t="shared" si="196"/>
        <v>0.84236111111111112</v>
      </c>
      <c r="AE388" s="64">
        <f t="shared" si="197"/>
        <v>0.96736111111111112</v>
      </c>
      <c r="AF388" s="37">
        <f>Tides!H388</f>
        <v>0.36319444444444443</v>
      </c>
      <c r="AG388" s="37">
        <f>Tides!I388</f>
        <v>0.64236111111111105</v>
      </c>
    </row>
    <row r="389" spans="1:33" ht="19.95" customHeight="1" x14ac:dyDescent="0.25">
      <c r="A389" s="8" t="str">
        <f>Tides!A389</f>
        <v>Sun 18</v>
      </c>
      <c r="B389" s="9">
        <f>IF(ISNUMBER(TIMEVALUE(LEFT(Tides!B389,5))),TIMEVALUE(LEFT(Tides!B389,5)),"")</f>
        <v>0.1763888888888889</v>
      </c>
      <c r="C389" s="10">
        <f>IF(ISNUMBER(VALUE(LEFT(RIGHT(Tides!B389,6),4))),VALUE(LEFT(RIGHT(Tides!B389,6),4)),"")</f>
        <v>4.0999999999999996</v>
      </c>
      <c r="D389" s="9">
        <f>IF(ISNUMBER(TIMEVALUE(LEFT(Tides!C389,5))),TIMEVALUE(LEFT(Tides!C389,5)),"")</f>
        <v>0.4152777777777778</v>
      </c>
      <c r="E389" s="10">
        <f>COUNTIF(Tides!C389, "*PM*")</f>
        <v>0</v>
      </c>
      <c r="F389" s="59">
        <f>IF(ISNUMBER(TIMEVALUE(LEFT(Tides!C389,5))),TIMEVALUE(LEFT(Tides!C389,5)),"")</f>
        <v>0.4152777777777778</v>
      </c>
      <c r="G389" s="51">
        <f>IF(ISNUMBER(VALUE(LEFT(RIGHT(Tides!C389,6),4))),VALUE(LEFT(RIGHT(Tides!C389,6),4)),"")</f>
        <v>1.1000000000000001</v>
      </c>
      <c r="H389" s="9">
        <f>IF(ISNUMBER(TIMEVALUE(LEFT(Tides!D389,5))),TIMEVALUE(LEFT(Tides!D389,5)),"")</f>
        <v>0.18124999999999999</v>
      </c>
      <c r="I389" s="10">
        <f>IF(ISNUMBER(VALUE(LEFT(RIGHT(Tides!D389,6),4))),VALUE(LEFT(RIGHT(Tides!D389,6),4)),"")</f>
        <v>4.2</v>
      </c>
      <c r="J389" s="9">
        <f>IF(ISNUMBER(TIMEVALUE(LEFT(Tides!E389,5))),TIMEVALUE(LEFT(Tides!E389,5)),"")</f>
        <v>0.43888888888888888</v>
      </c>
      <c r="K389" s="10">
        <f>COUNTIF(Tides!E389, "*PM*")</f>
        <v>1</v>
      </c>
      <c r="L389" s="59">
        <f t="shared" si="198"/>
        <v>0.93888888888888888</v>
      </c>
      <c r="M389" s="51">
        <f>IF(ISNUMBER(VALUE(LEFT(RIGHT(Tides!E389,6),4))),VALUE(LEFT(RIGHT(Tides!E389,6),4)),"")</f>
        <v>0.8</v>
      </c>
      <c r="N389" s="9" t="str">
        <f>IF(ISNUMBER(TIMEVALUE(LEFT(Tides!F389,5))),TIMEVALUE(LEFT(Tides!F389,5)),"")</f>
        <v/>
      </c>
      <c r="O389" s="9"/>
      <c r="P389" s="10" t="str">
        <f>IF(ISNUMBER(VALUE(LEFT(RIGHT(Tides!F389,6),4))),VALUE(LEFT(RIGHT(Tides!F389,6),4)),"")</f>
        <v/>
      </c>
      <c r="R389" s="36" t="str">
        <f t="shared" si="189"/>
        <v>Sun 18</v>
      </c>
      <c r="S389" s="22" t="str">
        <f t="shared" si="190"/>
        <v>1.5 hour</v>
      </c>
      <c r="T389" s="22">
        <f t="shared" si="192"/>
        <v>6.25E-2</v>
      </c>
      <c r="U389" s="22" t="str">
        <f t="shared" si="191"/>
        <v>1.5 hour</v>
      </c>
      <c r="V389" s="22">
        <f t="shared" si="193"/>
        <v>6.25E-2</v>
      </c>
      <c r="W389" s="22" t="str">
        <f>IF(ISTEXT(Tides!B389),Tides!B389,"")</f>
        <v>4:14 AM / 4.1 m</v>
      </c>
      <c r="X389" s="22" t="str">
        <f>IF(ISTEXT(Tides!C389),Tides!C389,"")</f>
        <v>9:58 AM / 1.1 m</v>
      </c>
      <c r="Y389" s="22" t="str">
        <f>IF(ISTEXT(Tides!D389),Tides!D389,"")</f>
        <v>4:21 PM / 4.2 m</v>
      </c>
      <c r="Z389" s="22" t="str">
        <f>IF(ISTEXT(Tides!E389),Tides!E389,"")</f>
        <v>10:32 PM / 0.8 m</v>
      </c>
      <c r="AA389" s="22" t="str">
        <f>IF(ISTEXT(Tides!F389),Tides!F389,"")</f>
        <v/>
      </c>
      <c r="AB389" s="60">
        <f t="shared" si="199"/>
        <v>0.3527777777777778</v>
      </c>
      <c r="AC389" s="61">
        <f t="shared" si="195"/>
        <v>0.4777777777777778</v>
      </c>
      <c r="AD389" s="60">
        <f t="shared" si="196"/>
        <v>0.87638888888888888</v>
      </c>
      <c r="AE389" s="64">
        <f t="shared" si="197"/>
        <v>1.0013888888888889</v>
      </c>
      <c r="AF389" s="37">
        <f>Tides!H389</f>
        <v>0.36388888888888887</v>
      </c>
      <c r="AG389" s="37">
        <f>Tides!I389</f>
        <v>0.64236111111111105</v>
      </c>
    </row>
    <row r="390" spans="1:33" ht="19.95" customHeight="1" x14ac:dyDescent="0.25">
      <c r="A390" s="8" t="str">
        <f>Tides!A390</f>
        <v>Mon 19</v>
      </c>
      <c r="B390" s="9">
        <f>IF(ISNUMBER(TIMEVALUE(LEFT(Tides!B390,5))),TIMEVALUE(LEFT(Tides!B390,5)),"")</f>
        <v>0.21249999999999999</v>
      </c>
      <c r="C390" s="10">
        <f>IF(ISNUMBER(VALUE(LEFT(RIGHT(Tides!B390,6),4))),VALUE(LEFT(RIGHT(Tides!B390,6),4)),"")</f>
        <v>3.9</v>
      </c>
      <c r="D390" s="9">
        <f>IF(ISNUMBER(TIMEVALUE(LEFT(Tides!C390,5))),TIMEVALUE(LEFT(Tides!C390,5)),"")</f>
        <v>0.44861111111111113</v>
      </c>
      <c r="E390" s="10">
        <f>COUNTIF(Tides!C390, "*PM*")</f>
        <v>0</v>
      </c>
      <c r="F390" s="59">
        <f>IF(ISNUMBER(TIMEVALUE(LEFT(Tides!C390,5))),TIMEVALUE(LEFT(Tides!C390,5)),"")</f>
        <v>0.44861111111111113</v>
      </c>
      <c r="G390" s="51">
        <f>IF(ISNUMBER(VALUE(LEFT(RIGHT(Tides!C390,6),4))),VALUE(LEFT(RIGHT(Tides!C390,6),4)),"")</f>
        <v>1.4</v>
      </c>
      <c r="H390" s="9">
        <f>IF(ISNUMBER(TIMEVALUE(LEFT(Tides!D390,5))),TIMEVALUE(LEFT(Tides!D390,5)),"")</f>
        <v>0.21597222222222223</v>
      </c>
      <c r="I390" s="10">
        <f>IF(ISNUMBER(VALUE(LEFT(RIGHT(Tides!D390,6),4))),VALUE(LEFT(RIGHT(Tides!D390,6),4)),"")</f>
        <v>4</v>
      </c>
      <c r="J390" s="9">
        <f>IF(ISNUMBER(TIMEVALUE(LEFT(Tides!E390,5))),TIMEVALUE(LEFT(Tides!E390,5)),"")</f>
        <v>0.47569444444444442</v>
      </c>
      <c r="K390" s="10">
        <f>COUNTIF(Tides!E390, "*PM*")</f>
        <v>1</v>
      </c>
      <c r="L390" s="59">
        <f t="shared" si="198"/>
        <v>0.97569444444444442</v>
      </c>
      <c r="M390" s="51">
        <f>IF(ISNUMBER(VALUE(LEFT(RIGHT(Tides!E390,6),4))),VALUE(LEFT(RIGHT(Tides!E390,6),4)),"")</f>
        <v>1</v>
      </c>
      <c r="N390" s="9" t="str">
        <f>IF(ISNUMBER(TIMEVALUE(LEFT(Tides!F390,5))),TIMEVALUE(LEFT(Tides!F390,5)),"")</f>
        <v/>
      </c>
      <c r="O390" s="9"/>
      <c r="P390" s="10" t="str">
        <f>IF(ISNUMBER(VALUE(LEFT(RIGHT(Tides!F390,6),4))),VALUE(LEFT(RIGHT(Tides!F390,6),4)),"")</f>
        <v/>
      </c>
      <c r="R390" s="36" t="str">
        <f t="shared" si="189"/>
        <v>Mon 19</v>
      </c>
      <c r="S390" s="22" t="str">
        <f t="shared" si="190"/>
        <v>No Restriction</v>
      </c>
      <c r="T390" s="22">
        <f t="shared" si="192"/>
        <v>0</v>
      </c>
      <c r="U390" s="22" t="str">
        <f t="shared" si="191"/>
        <v>1.5 hour</v>
      </c>
      <c r="V390" s="22">
        <f t="shared" si="193"/>
        <v>6.25E-2</v>
      </c>
      <c r="W390" s="22" t="str">
        <f>IF(ISTEXT(Tides!B390),Tides!B390,"")</f>
        <v>5:06 AM / 3.9 m</v>
      </c>
      <c r="X390" s="22" t="str">
        <f>IF(ISTEXT(Tides!C390),Tides!C390,"")</f>
        <v>10:46 AM / 1.4 m</v>
      </c>
      <c r="Y390" s="22" t="str">
        <f>IF(ISTEXT(Tides!D390),Tides!D390,"")</f>
        <v>5:11 PM / 4.0 m</v>
      </c>
      <c r="Z390" s="22" t="str">
        <f>IF(ISTEXT(Tides!E390),Tides!E390,"")</f>
        <v>11:25 PM / 1.0 m</v>
      </c>
      <c r="AA390" s="22" t="str">
        <f>IF(ISTEXT(Tides!F390),Tides!F390,"")</f>
        <v/>
      </c>
      <c r="AB390" s="60" t="str">
        <f t="shared" si="199"/>
        <v/>
      </c>
      <c r="AC390" s="61" t="str">
        <f t="shared" si="195"/>
        <v/>
      </c>
      <c r="AD390" s="60">
        <f t="shared" si="196"/>
        <v>0.91319444444444442</v>
      </c>
      <c r="AE390" s="64">
        <f t="shared" si="197"/>
        <v>1.0381944444444444</v>
      </c>
      <c r="AF390" s="37">
        <f>Tides!H390</f>
        <v>0.36458333333333331</v>
      </c>
      <c r="AG390" s="37">
        <f>Tides!I390</f>
        <v>0.64236111111111105</v>
      </c>
    </row>
    <row r="391" spans="1:33" ht="19.95" customHeight="1" x14ac:dyDescent="0.25">
      <c r="A391" s="8" t="str">
        <f>Tides!A391</f>
        <v>Tue 20</v>
      </c>
      <c r="B391" s="9">
        <f>IF(ISNUMBER(TIMEVALUE(LEFT(Tides!B391,5))),TIMEVALUE(LEFT(Tides!B391,5)),"")</f>
        <v>0.25138888888888888</v>
      </c>
      <c r="C391" s="10">
        <f>IF(ISNUMBER(VALUE(LEFT(RIGHT(Tides!B391,6),4))),VALUE(LEFT(RIGHT(Tides!B391,6),4)),"")</f>
        <v>3.7</v>
      </c>
      <c r="D391" s="9">
        <f>IF(ISNUMBER(TIMEVALUE(LEFT(Tides!C391,5))),TIMEVALUE(LEFT(Tides!C391,5)),"")</f>
        <v>0.48541666666666666</v>
      </c>
      <c r="E391" s="10">
        <f>COUNTIF(Tides!C391, "*PM*")</f>
        <v>0</v>
      </c>
      <c r="F391" s="59">
        <f>IF(ISNUMBER(TIMEVALUE(LEFT(Tides!C391,5))),TIMEVALUE(LEFT(Tides!C391,5)),"")</f>
        <v>0.48541666666666666</v>
      </c>
      <c r="G391" s="51">
        <f>IF(ISNUMBER(VALUE(LEFT(RIGHT(Tides!C391,6),4))),VALUE(LEFT(RIGHT(Tides!C391,6),4)),"")</f>
        <v>1.6</v>
      </c>
      <c r="H391" s="9">
        <f>IF(ISNUMBER(TIMEVALUE(LEFT(Tides!D391,5))),TIMEVALUE(LEFT(Tides!D391,5)),"")</f>
        <v>0.25416666666666665</v>
      </c>
      <c r="I391" s="10">
        <f>IF(ISNUMBER(VALUE(LEFT(RIGHT(Tides!D391,6),4))),VALUE(LEFT(RIGHT(Tides!D391,6),4)),"")</f>
        <v>3.8</v>
      </c>
      <c r="J391" s="9" t="str">
        <f>IF(ISNUMBER(TIMEVALUE(LEFT(Tides!E391,5))),TIMEVALUE(LEFT(Tides!E391,5)),"")</f>
        <v/>
      </c>
      <c r="K391" s="10">
        <f>COUNTIF(Tides!E391, "*PM*")</f>
        <v>0</v>
      </c>
      <c r="L391" s="59" t="str">
        <f t="shared" si="198"/>
        <v/>
      </c>
      <c r="M391" s="51" t="str">
        <f>IF(ISNUMBER(VALUE(LEFT(RIGHT(Tides!E391,6),4))),VALUE(LEFT(RIGHT(Tides!E391,6),4)),"")</f>
        <v/>
      </c>
      <c r="N391" s="9" t="str">
        <f>IF(ISNUMBER(TIMEVALUE(LEFT(Tides!F391,5))),TIMEVALUE(LEFT(Tides!F391,5)),"")</f>
        <v/>
      </c>
      <c r="O391" s="9"/>
      <c r="P391" s="10" t="str">
        <f>IF(ISNUMBER(VALUE(LEFT(RIGHT(Tides!F391,6),4))),VALUE(LEFT(RIGHT(Tides!F391,6),4)),"")</f>
        <v/>
      </c>
      <c r="R391" s="36" t="str">
        <f t="shared" si="189"/>
        <v>Tue 20</v>
      </c>
      <c r="S391" s="22" t="str">
        <f t="shared" si="190"/>
        <v>No Restriction</v>
      </c>
      <c r="T391" s="22">
        <f>IF(OR(G391&gt;1.3,ISNUMBER(G391)=FALSE),0,IF(G391&gt;1.2,0.0416666666666667,IF(G391&gt;0.5,0.0625,0.0833333333333333)))</f>
        <v>0</v>
      </c>
      <c r="U391" s="22" t="str">
        <f t="shared" si="191"/>
        <v>No Restriction</v>
      </c>
      <c r="V391" s="22">
        <f t="shared" si="193"/>
        <v>0</v>
      </c>
      <c r="W391" s="22" t="str">
        <f>IF(ISTEXT(Tides!B391),Tides!B391,"")</f>
        <v>6:02 AM / 3.7 m</v>
      </c>
      <c r="X391" s="22" t="str">
        <f>IF(ISTEXT(Tides!C391),Tides!C391,"")</f>
        <v>11:39 AM / 1.6 m</v>
      </c>
      <c r="Y391" s="22" t="str">
        <f>IF(ISTEXT(Tides!D391),Tides!D391,"")</f>
        <v>6:06 PM / 3.8 m</v>
      </c>
      <c r="Z391" s="22" t="str">
        <f>IF(ISTEXT(Tides!E391),Tides!E391,"")</f>
        <v/>
      </c>
      <c r="AA391" s="22" t="str">
        <f>IF(ISTEXT(Tides!F391),Tides!F391,"")</f>
        <v/>
      </c>
      <c r="AB391" s="60" t="str">
        <f t="shared" si="199"/>
        <v/>
      </c>
      <c r="AC391" s="61" t="str">
        <f t="shared" si="195"/>
        <v/>
      </c>
      <c r="AD391" s="60" t="str">
        <f t="shared" si="196"/>
        <v/>
      </c>
      <c r="AE391" s="64" t="str">
        <f t="shared" si="197"/>
        <v/>
      </c>
      <c r="AF391" s="37">
        <f>Tides!H391</f>
        <v>0.36458333333333331</v>
      </c>
      <c r="AG391" s="37">
        <f>Tides!I391</f>
        <v>0.6430555555555556</v>
      </c>
    </row>
    <row r="392" spans="1:33" ht="19.95" customHeight="1" x14ac:dyDescent="0.25">
      <c r="A392" s="8" t="str">
        <f>Tides!A392</f>
        <v>Wed 21</v>
      </c>
      <c r="B392" s="9" t="str">
        <f>IF(ISNUMBER(TIMEVALUE(LEFT(Tides!B392,5))),TIMEVALUE(LEFT(Tides!B392,5)),"")</f>
        <v/>
      </c>
      <c r="C392" s="10" t="str">
        <f>IF(ISNUMBER(VALUE(LEFT(RIGHT(Tides!B392,6),4))),VALUE(LEFT(RIGHT(Tides!B392,6),4)),"")</f>
        <v/>
      </c>
      <c r="D392" s="9">
        <f>IF(ISNUMBER(TIMEVALUE(LEFT(Tides!C392,5))),TIMEVALUE(LEFT(Tides!C392,5)),"")</f>
        <v>0.51666666666666672</v>
      </c>
      <c r="E392" s="10">
        <f>COUNTIF(Tides!C392, "*PM*")</f>
        <v>0</v>
      </c>
      <c r="F392" s="59">
        <f>IF(ISNUMBER(TIMEVALUE(LEFT(Tides!C392,5))),TIMEVALUE(LEFT(Tides!C392,5)),"")</f>
        <v>0.51666666666666672</v>
      </c>
      <c r="G392" s="51">
        <f>IF(ISNUMBER(VALUE(LEFT(RIGHT(Tides!C392,6),4))),VALUE(LEFT(RIGHT(Tides!C392,6),4)),"")</f>
        <v>1.3</v>
      </c>
      <c r="H392" s="9">
        <f>IF(ISNUMBER(TIMEVALUE(LEFT(Tides!D392,5))),TIMEVALUE(LEFT(Tides!D392,5)),"")</f>
        <v>0.29305555555555557</v>
      </c>
      <c r="I392" s="10">
        <f>IF(ISNUMBER(VALUE(LEFT(RIGHT(Tides!D392,6),4))),VALUE(LEFT(RIGHT(Tides!D392,6),4)),"")</f>
        <v>3.5</v>
      </c>
      <c r="J392" s="9">
        <f>IF(ISNUMBER(TIMEVALUE(LEFT(Tides!E392,5))),TIMEVALUE(LEFT(Tides!E392,5)),"")</f>
        <v>0.52916666666666667</v>
      </c>
      <c r="K392" s="10">
        <f>COUNTIF(Tides!E392, "*PM*")</f>
        <v>1</v>
      </c>
      <c r="L392" s="59">
        <f t="shared" si="198"/>
        <v>1.0291666666666668</v>
      </c>
      <c r="M392" s="51">
        <f>IF(ISNUMBER(VALUE(LEFT(RIGHT(Tides!E392,6),4))),VALUE(LEFT(RIGHT(Tides!E392,6),4)),"")</f>
        <v>1.8</v>
      </c>
      <c r="N392" s="9">
        <f>IF(ISNUMBER(TIMEVALUE(LEFT(Tides!F392,5))),TIMEVALUE(LEFT(Tides!F392,5)),"")</f>
        <v>0.29652777777777778</v>
      </c>
      <c r="O392" s="9"/>
      <c r="P392" s="10">
        <f>IF(ISNUMBER(VALUE(LEFT(RIGHT(Tides!F392,6),4))),VALUE(LEFT(RIGHT(Tides!F392,6),4)),"")</f>
        <v>3.6</v>
      </c>
      <c r="R392" s="36" t="str">
        <f t="shared" si="189"/>
        <v>Wed 21</v>
      </c>
      <c r="S392" s="22" t="str">
        <f t="shared" si="190"/>
        <v>1.0 hour</v>
      </c>
      <c r="T392" s="22">
        <f t="shared" ref="T392:T402" si="201">IF(OR(G392&gt;1.3,ISNUMBER(G392)=FALSE),0,IF(G392&gt;1.2,0.0416666666666667,IF(G392&gt;0.5,0.0625,0.0833333333333333)))</f>
        <v>4.1666666666666699E-2</v>
      </c>
      <c r="U392" s="22" t="str">
        <f t="shared" si="191"/>
        <v>No Restriction</v>
      </c>
      <c r="V392" s="22">
        <f t="shared" si="193"/>
        <v>0</v>
      </c>
      <c r="W392" s="22" t="str">
        <f>IF(ISTEXT(Tides!B392),Tides!B392,"")</f>
        <v/>
      </c>
      <c r="X392" s="22" t="str">
        <f>IF(ISTEXT(Tides!C392),Tides!C392,"")</f>
        <v>12:24 AM / 1.3 m</v>
      </c>
      <c r="Y392" s="22" t="str">
        <f>IF(ISTEXT(Tides!D392),Tides!D392,"")</f>
        <v>7:02 AM / 3.5 m</v>
      </c>
      <c r="Z392" s="22" t="str">
        <f>IF(ISTEXT(Tides!E392),Tides!E392,"")</f>
        <v>12:42 PM / 1.8 m</v>
      </c>
      <c r="AA392" s="22" t="str">
        <f>IF(ISTEXT(Tides!F392),Tides!F392,"")</f>
        <v>7:07 PM / 3.6 m</v>
      </c>
      <c r="AB392" s="60">
        <f t="shared" si="199"/>
        <v>0.47500000000000003</v>
      </c>
      <c r="AC392" s="61">
        <f t="shared" si="195"/>
        <v>0.55833333333333346</v>
      </c>
      <c r="AD392" s="60" t="str">
        <f t="shared" si="196"/>
        <v/>
      </c>
      <c r="AE392" s="64" t="str">
        <f t="shared" si="197"/>
        <v/>
      </c>
      <c r="AF392" s="37">
        <f>Tides!H392</f>
        <v>0.36527777777777781</v>
      </c>
      <c r="AG392" s="37">
        <f>Tides!I392</f>
        <v>0.6430555555555556</v>
      </c>
    </row>
    <row r="393" spans="1:33" ht="19.95" customHeight="1" x14ac:dyDescent="0.25">
      <c r="A393" s="8" t="str">
        <f>Tides!A393</f>
        <v>Thu 22</v>
      </c>
      <c r="B393" s="9" t="str">
        <f>IF(ISNUMBER(TIMEVALUE(LEFT(Tides!B393,5))),TIMEVALUE(LEFT(Tides!B393,5)),"")</f>
        <v/>
      </c>
      <c r="C393" s="10" t="str">
        <f>IF(ISNUMBER(VALUE(LEFT(RIGHT(Tides!B393,6),4))),VALUE(LEFT(RIGHT(Tides!B393,6),4)),"")</f>
        <v/>
      </c>
      <c r="D393" s="9">
        <f>IF(ISNUMBER(TIMEVALUE(LEFT(Tides!C393,5))),TIMEVALUE(LEFT(Tides!C393,5)),"")</f>
        <v>6.3888888888888884E-2</v>
      </c>
      <c r="E393" s="10">
        <f>COUNTIF(Tides!C393, "*PM*")</f>
        <v>0</v>
      </c>
      <c r="F393" s="59">
        <f>IF(ISNUMBER(TIMEVALUE(LEFT(Tides!C393,5))),TIMEVALUE(LEFT(Tides!C393,5)),"")</f>
        <v>6.3888888888888884E-2</v>
      </c>
      <c r="G393" s="51">
        <f>IF(ISNUMBER(VALUE(LEFT(RIGHT(Tides!C393,6),4))),VALUE(LEFT(RIGHT(Tides!C393,6),4)),"")</f>
        <v>1.4</v>
      </c>
      <c r="H393" s="9">
        <f>IF(ISNUMBER(TIMEVALUE(LEFT(Tides!D393,5))),TIMEVALUE(LEFT(Tides!D393,5)),"")</f>
        <v>0.33749999999999997</v>
      </c>
      <c r="I393" s="10">
        <f>IF(ISNUMBER(VALUE(LEFT(RIGHT(Tides!D393,6),4))),VALUE(LEFT(RIGHT(Tides!D393,6),4)),"")</f>
        <v>3.4</v>
      </c>
      <c r="J393" s="9">
        <f>IF(ISNUMBER(TIMEVALUE(LEFT(Tides!E393,5))),TIMEVALUE(LEFT(Tides!E393,5)),"")</f>
        <v>8.1250000000000003E-2</v>
      </c>
      <c r="K393" s="10">
        <f>COUNTIF(Tides!E393, "*PM*")</f>
        <v>1</v>
      </c>
      <c r="L393" s="59">
        <f t="shared" si="198"/>
        <v>0.58125000000000004</v>
      </c>
      <c r="M393" s="51">
        <f>IF(ISNUMBER(VALUE(LEFT(RIGHT(Tides!E393,6),4))),VALUE(LEFT(RIGHT(Tides!E393,6),4)),"")</f>
        <v>1.9</v>
      </c>
      <c r="N393" s="9">
        <f>IF(ISNUMBER(TIMEVALUE(LEFT(Tides!F393,5))),TIMEVALUE(LEFT(Tides!F393,5)),"")</f>
        <v>0.34166666666666662</v>
      </c>
      <c r="O393" s="9"/>
      <c r="P393" s="10">
        <f>IF(ISNUMBER(VALUE(LEFT(RIGHT(Tides!F393,6),4))),VALUE(LEFT(RIGHT(Tides!F393,6),4)),"")</f>
        <v>3.5</v>
      </c>
      <c r="R393" s="36" t="str">
        <f t="shared" si="189"/>
        <v>Thu 22</v>
      </c>
      <c r="S393" s="22" t="str">
        <f t="shared" si="190"/>
        <v>No Restriction</v>
      </c>
      <c r="T393" s="22">
        <f t="shared" si="201"/>
        <v>0</v>
      </c>
      <c r="U393" s="22" t="str">
        <f t="shared" si="191"/>
        <v>No Restriction</v>
      </c>
      <c r="V393" s="22">
        <f t="shared" si="193"/>
        <v>0</v>
      </c>
      <c r="W393" s="22" t="str">
        <f>IF(ISTEXT(Tides!B393),Tides!B393,"")</f>
        <v/>
      </c>
      <c r="X393" s="22" t="str">
        <f>IF(ISTEXT(Tides!C393),Tides!C393,"")</f>
        <v>1:32 AM / 1.4 m</v>
      </c>
      <c r="Y393" s="22" t="str">
        <f>IF(ISTEXT(Tides!D393),Tides!D393,"")</f>
        <v>8:06 AM / 3.4 m</v>
      </c>
      <c r="Z393" s="22" t="str">
        <f>IF(ISTEXT(Tides!E393),Tides!E393,"")</f>
        <v>1:57 PM / 1.9 m</v>
      </c>
      <c r="AA393" s="22" t="str">
        <f>IF(ISTEXT(Tides!F393),Tides!F393,"")</f>
        <v>8:12 PM / 3.5 m</v>
      </c>
      <c r="AB393" s="60" t="str">
        <f t="shared" si="199"/>
        <v/>
      </c>
      <c r="AC393" s="61" t="str">
        <f t="shared" si="195"/>
        <v/>
      </c>
      <c r="AD393" s="60" t="str">
        <f t="shared" si="196"/>
        <v/>
      </c>
      <c r="AE393" s="64" t="str">
        <f t="shared" si="197"/>
        <v/>
      </c>
      <c r="AF393" s="37">
        <f>Tides!H393</f>
        <v>0.36527777777777781</v>
      </c>
      <c r="AG393" s="37">
        <f>Tides!I393</f>
        <v>0.64374999999999993</v>
      </c>
    </row>
    <row r="394" spans="1:33" ht="19.95" customHeight="1" x14ac:dyDescent="0.25">
      <c r="A394" s="8" t="str">
        <f>Tides!A394</f>
        <v>Fri 23</v>
      </c>
      <c r="B394" s="9" t="str">
        <f>IF(ISNUMBER(TIMEVALUE(LEFT(Tides!B394,5))),TIMEVALUE(LEFT(Tides!B394,5)),"")</f>
        <v/>
      </c>
      <c r="C394" s="10" t="str">
        <f>IF(ISNUMBER(VALUE(LEFT(RIGHT(Tides!B394,6),4))),VALUE(LEFT(RIGHT(Tides!B394,6),4)),"")</f>
        <v/>
      </c>
      <c r="D394" s="9">
        <f>IF(ISNUMBER(TIMEVALUE(LEFT(Tides!C394,5))),TIMEVALUE(LEFT(Tides!C394,5)),"")</f>
        <v>0.11319444444444444</v>
      </c>
      <c r="E394" s="10">
        <f>COUNTIF(Tides!C394, "*PM*")</f>
        <v>0</v>
      </c>
      <c r="F394" s="59">
        <f>IF(ISNUMBER(TIMEVALUE(LEFT(Tides!C394,5))),TIMEVALUE(LEFT(Tides!C394,5)),"")</f>
        <v>0.11319444444444444</v>
      </c>
      <c r="G394" s="51">
        <f>IF(ISNUMBER(VALUE(LEFT(RIGHT(Tides!C394,6),4))),VALUE(LEFT(RIGHT(Tides!C394,6),4)),"")</f>
        <v>1.5</v>
      </c>
      <c r="H394" s="9">
        <f>IF(ISNUMBER(TIMEVALUE(LEFT(Tides!D394,5))),TIMEVALUE(LEFT(Tides!D394,5)),"")</f>
        <v>0.38125000000000003</v>
      </c>
      <c r="I394" s="10">
        <f>IF(ISNUMBER(VALUE(LEFT(RIGHT(Tides!D394,6),4))),VALUE(LEFT(RIGHT(Tides!D394,6),4)),"")</f>
        <v>3.4</v>
      </c>
      <c r="J394" s="9">
        <f>IF(ISNUMBER(TIMEVALUE(LEFT(Tides!E394,5))),TIMEVALUE(LEFT(Tides!E394,5)),"")</f>
        <v>0.13263888888888889</v>
      </c>
      <c r="K394" s="10">
        <f>COUNTIF(Tides!E394, "*PM*")</f>
        <v>1</v>
      </c>
      <c r="L394" s="59">
        <f t="shared" si="198"/>
        <v>0.63263888888888886</v>
      </c>
      <c r="M394" s="51">
        <f>IF(ISNUMBER(VALUE(LEFT(RIGHT(Tides!E394,6),4))),VALUE(LEFT(RIGHT(Tides!E394,6),4)),"")</f>
        <v>1.8</v>
      </c>
      <c r="N394" s="9">
        <f>IF(ISNUMBER(TIMEVALUE(LEFT(Tides!F394,5))),TIMEVALUE(LEFT(Tides!F394,5)),"")</f>
        <v>0.38750000000000001</v>
      </c>
      <c r="O394" s="9"/>
      <c r="P394" s="10">
        <f>IF(ISNUMBER(VALUE(LEFT(RIGHT(Tides!F394,6),4))),VALUE(LEFT(RIGHT(Tides!F394,6),4)),"")</f>
        <v>3.5</v>
      </c>
      <c r="R394" s="36" t="str">
        <f t="shared" si="189"/>
        <v>Fri 23</v>
      </c>
      <c r="S394" s="22" t="str">
        <f t="shared" si="190"/>
        <v>No Restriction</v>
      </c>
      <c r="T394" s="22">
        <f t="shared" si="201"/>
        <v>0</v>
      </c>
      <c r="U394" s="22" t="str">
        <f t="shared" si="191"/>
        <v>No Restriction</v>
      </c>
      <c r="V394" s="22">
        <f t="shared" si="193"/>
        <v>0</v>
      </c>
      <c r="W394" s="22" t="str">
        <f>IF(ISTEXT(Tides!B394),Tides!B394,"")</f>
        <v/>
      </c>
      <c r="X394" s="22" t="str">
        <f>IF(ISTEXT(Tides!C394),Tides!C394,"")</f>
        <v>2:43 AM / 1.5 m</v>
      </c>
      <c r="Y394" s="22" t="str">
        <f>IF(ISTEXT(Tides!D394),Tides!D394,"")</f>
        <v>9:09 AM / 3.4 m</v>
      </c>
      <c r="Z394" s="22" t="str">
        <f>IF(ISTEXT(Tides!E394),Tides!E394,"")</f>
        <v>3:11 PM / 1.8 m</v>
      </c>
      <c r="AA394" s="22" t="str">
        <f>IF(ISTEXT(Tides!F394),Tides!F394,"")</f>
        <v>9:18 PM / 3.5 m</v>
      </c>
      <c r="AB394" s="60" t="str">
        <f t="shared" ref="AB394:AB395" si="202">IF(T394&gt;0,F394-T394,"")</f>
        <v/>
      </c>
      <c r="AC394" s="61" t="str">
        <f t="shared" si="195"/>
        <v/>
      </c>
      <c r="AD394" s="60" t="str">
        <f t="shared" si="196"/>
        <v/>
      </c>
      <c r="AE394" s="64" t="str">
        <f t="shared" si="197"/>
        <v/>
      </c>
      <c r="AF394" s="37">
        <f>Tides!H394</f>
        <v>0.3659722222222222</v>
      </c>
      <c r="AG394" s="37">
        <f>Tides!I394</f>
        <v>0.64374999999999993</v>
      </c>
    </row>
    <row r="395" spans="1:33" ht="19.95" customHeight="1" x14ac:dyDescent="0.25">
      <c r="A395" s="8" t="str">
        <f>Tides!A395</f>
        <v>Sat 24</v>
      </c>
      <c r="B395" s="9" t="str">
        <f>IF(ISNUMBER(TIMEVALUE(LEFT(Tides!B395,5))),TIMEVALUE(LEFT(Tides!B395,5)),"")</f>
        <v/>
      </c>
      <c r="C395" s="10" t="str">
        <f>IF(ISNUMBER(VALUE(LEFT(RIGHT(Tides!B395,6),4))),VALUE(LEFT(RIGHT(Tides!B395,6),4)),"")</f>
        <v/>
      </c>
      <c r="D395" s="9">
        <f>IF(ISNUMBER(TIMEVALUE(LEFT(Tides!C395,5))),TIMEVALUE(LEFT(Tides!C395,5)),"")</f>
        <v>0.15694444444444444</v>
      </c>
      <c r="E395" s="10">
        <f>COUNTIF(Tides!C395, "*PM*")</f>
        <v>0</v>
      </c>
      <c r="F395" s="59">
        <f>IF(ISNUMBER(TIMEVALUE(LEFT(Tides!C395,5))),TIMEVALUE(LEFT(Tides!C395,5)),"")</f>
        <v>0.15694444444444444</v>
      </c>
      <c r="G395" s="51">
        <f>IF(ISNUMBER(VALUE(LEFT(RIGHT(Tides!C395,6),4))),VALUE(LEFT(RIGHT(Tides!C395,6),4)),"")</f>
        <v>1.5</v>
      </c>
      <c r="H395" s="9">
        <f>IF(ISNUMBER(TIMEVALUE(LEFT(Tides!D395,5))),TIMEVALUE(LEFT(Tides!D395,5)),"")</f>
        <v>0.42083333333333334</v>
      </c>
      <c r="I395" s="10">
        <f>IF(ISNUMBER(VALUE(LEFT(RIGHT(Tides!D395,6),4))),VALUE(LEFT(RIGHT(Tides!D395,6),4)),"")</f>
        <v>3.5</v>
      </c>
      <c r="J395" s="9">
        <f>IF(ISNUMBER(TIMEVALUE(LEFT(Tides!E395,5))),TIMEVALUE(LEFT(Tides!E395,5)),"")</f>
        <v>0.17569444444444446</v>
      </c>
      <c r="K395" s="10">
        <f>COUNTIF(Tides!E395, "*PM*")</f>
        <v>1</v>
      </c>
      <c r="L395" s="59">
        <f t="shared" si="198"/>
        <v>0.67569444444444449</v>
      </c>
      <c r="M395" s="51">
        <f>IF(ISNUMBER(VALUE(LEFT(RIGHT(Tides!E395,6),4))),VALUE(LEFT(RIGHT(Tides!E395,6),4)),"")</f>
        <v>1.7</v>
      </c>
      <c r="N395" s="9">
        <f>IF(ISNUMBER(TIMEVALUE(LEFT(Tides!F395,5))),TIMEVALUE(LEFT(Tides!F395,5)),"")</f>
        <v>0.4291666666666667</v>
      </c>
      <c r="O395" s="9"/>
      <c r="P395" s="10">
        <f>IF(ISNUMBER(VALUE(LEFT(RIGHT(Tides!F395,6),4))),VALUE(LEFT(RIGHT(Tides!F395,6),4)),"")</f>
        <v>3.6</v>
      </c>
      <c r="R395" s="36" t="str">
        <f t="shared" si="189"/>
        <v>Sat 24</v>
      </c>
      <c r="S395" s="22" t="str">
        <f t="shared" si="190"/>
        <v>No Restriction</v>
      </c>
      <c r="T395" s="22">
        <f t="shared" si="201"/>
        <v>0</v>
      </c>
      <c r="U395" s="22" t="str">
        <f t="shared" si="191"/>
        <v>No Restriction</v>
      </c>
      <c r="V395" s="22">
        <f t="shared" si="193"/>
        <v>0</v>
      </c>
      <c r="W395" s="22" t="str">
        <f>IF(ISTEXT(Tides!B395),Tides!B395,"")</f>
        <v/>
      </c>
      <c r="X395" s="22" t="str">
        <f>IF(ISTEXT(Tides!C395),Tides!C395,"")</f>
        <v>3:46 AM / 1.5 m</v>
      </c>
      <c r="Y395" s="22" t="str">
        <f>IF(ISTEXT(Tides!D395),Tides!D395,"")</f>
        <v>10:06 AM / 3.5 m</v>
      </c>
      <c r="Z395" s="22" t="str">
        <f>IF(ISTEXT(Tides!E395),Tides!E395,"")</f>
        <v>4:13 PM / 1.7 m</v>
      </c>
      <c r="AA395" s="22" t="str">
        <f>IF(ISTEXT(Tides!F395),Tides!F395,"")</f>
        <v>10:18 PM / 3.6 m</v>
      </c>
      <c r="AB395" s="60" t="str">
        <f t="shared" si="202"/>
        <v/>
      </c>
      <c r="AC395" s="61" t="str">
        <f t="shared" si="195"/>
        <v/>
      </c>
      <c r="AD395" s="60" t="str">
        <f t="shared" si="196"/>
        <v/>
      </c>
      <c r="AE395" s="64" t="str">
        <f t="shared" si="197"/>
        <v/>
      </c>
      <c r="AF395" s="37">
        <f>Tides!H395</f>
        <v>0.3659722222222222</v>
      </c>
      <c r="AG395" s="37">
        <f>Tides!I395</f>
        <v>0.64444444444444449</v>
      </c>
    </row>
    <row r="396" spans="1:33" ht="19.95" customHeight="1" x14ac:dyDescent="0.25">
      <c r="A396" s="8" t="str">
        <f>Tides!A396</f>
        <v>Sun 25</v>
      </c>
      <c r="B396" s="9" t="str">
        <f>IF(ISNUMBER(TIMEVALUE(LEFT(Tides!B396,5))),TIMEVALUE(LEFT(Tides!B396,5)),"")</f>
        <v/>
      </c>
      <c r="C396" s="10" t="str">
        <f>IF(ISNUMBER(VALUE(LEFT(RIGHT(Tides!B396,6),4))),VALUE(LEFT(RIGHT(Tides!B396,6),4)),"")</f>
        <v/>
      </c>
      <c r="D396" s="9">
        <f>IF(ISNUMBER(TIMEVALUE(LEFT(Tides!C396,5))),TIMEVALUE(LEFT(Tides!C396,5)),"")</f>
        <v>0.19305555555555554</v>
      </c>
      <c r="E396" s="10">
        <f>COUNTIF(Tides!C396, "*PM*")</f>
        <v>0</v>
      </c>
      <c r="F396" s="59">
        <f>IF(ISNUMBER(TIMEVALUE(LEFT(Tides!C396,5))),TIMEVALUE(LEFT(Tides!C396,5)),"")</f>
        <v>0.19305555555555554</v>
      </c>
      <c r="G396" s="51">
        <f>IF(ISNUMBER(VALUE(LEFT(RIGHT(Tides!C396,6),4))),VALUE(LEFT(RIGHT(Tides!C396,6),4)),"")</f>
        <v>1.4</v>
      </c>
      <c r="H396" s="9">
        <f>IF(ISNUMBER(TIMEVALUE(LEFT(Tides!D396,5))),TIMEVALUE(LEFT(Tides!D396,5)),"")</f>
        <v>0.4548611111111111</v>
      </c>
      <c r="I396" s="10">
        <f>IF(ISNUMBER(VALUE(LEFT(RIGHT(Tides!D396,6),4))),VALUE(LEFT(RIGHT(Tides!D396,6),4)),"")</f>
        <v>3.6</v>
      </c>
      <c r="J396" s="9">
        <f>IF(ISNUMBER(TIMEVALUE(LEFT(Tides!E396,5))),TIMEVALUE(LEFT(Tides!E396,5)),"")</f>
        <v>0.20972222222222223</v>
      </c>
      <c r="K396" s="10">
        <f>COUNTIF(Tides!E396, "*PM*")</f>
        <v>1</v>
      </c>
      <c r="L396" s="59">
        <f t="shared" si="198"/>
        <v>0.70972222222222225</v>
      </c>
      <c r="M396" s="51">
        <f>IF(ISNUMBER(VALUE(LEFT(RIGHT(Tides!E396,6),4))),VALUE(LEFT(RIGHT(Tides!E396,6),4)),"")</f>
        <v>1.5</v>
      </c>
      <c r="N396" s="9">
        <f>IF(ISNUMBER(TIMEVALUE(LEFT(Tides!F396,5))),TIMEVALUE(LEFT(Tides!F396,5)),"")</f>
        <v>0.46527777777777773</v>
      </c>
      <c r="O396" s="9"/>
      <c r="P396" s="10">
        <f>IF(ISNUMBER(VALUE(LEFT(RIGHT(Tides!F396,6),4))),VALUE(LEFT(RIGHT(Tides!F396,6),4)),"")</f>
        <v>3.7</v>
      </c>
      <c r="R396" s="36" t="str">
        <f t="shared" si="189"/>
        <v>Sun 25</v>
      </c>
      <c r="S396" s="22" t="str">
        <f t="shared" si="190"/>
        <v>No Restriction</v>
      </c>
      <c r="T396" s="22">
        <f t="shared" si="201"/>
        <v>0</v>
      </c>
      <c r="U396" s="22" t="str">
        <f t="shared" si="191"/>
        <v>No Restriction</v>
      </c>
      <c r="V396" s="22">
        <f t="shared" si="193"/>
        <v>0</v>
      </c>
      <c r="W396" s="22" t="str">
        <f>IF(ISTEXT(Tides!B396),Tides!B396,"")</f>
        <v/>
      </c>
      <c r="X396" s="22" t="str">
        <f>IF(ISTEXT(Tides!C396),Tides!C396,"")</f>
        <v>4:38 AM / 1.4 m</v>
      </c>
      <c r="Y396" s="22" t="str">
        <f>IF(ISTEXT(Tides!D396),Tides!D396,"")</f>
        <v>10:55 AM / 3.6 m</v>
      </c>
      <c r="Z396" s="22" t="str">
        <f>IF(ISTEXT(Tides!E396),Tides!E396,"")</f>
        <v>5:02 PM / 1.5 m</v>
      </c>
      <c r="AA396" s="22" t="str">
        <f>IF(ISTEXT(Tides!F396),Tides!F396,"")</f>
        <v>11:10 PM / 3.7 m</v>
      </c>
      <c r="AB396" s="60" t="str">
        <f t="shared" si="199"/>
        <v/>
      </c>
      <c r="AC396" s="61" t="str">
        <f t="shared" si="195"/>
        <v/>
      </c>
      <c r="AD396" s="60" t="str">
        <f t="shared" si="196"/>
        <v/>
      </c>
      <c r="AE396" s="64" t="str">
        <f t="shared" si="197"/>
        <v/>
      </c>
      <c r="AF396" s="37">
        <f>Tides!H396</f>
        <v>0.3659722222222222</v>
      </c>
      <c r="AG396" s="37">
        <f>Tides!I396</f>
        <v>0.64513888888888882</v>
      </c>
    </row>
    <row r="397" spans="1:33" ht="19.95" customHeight="1" x14ac:dyDescent="0.25">
      <c r="A397" s="8" t="str">
        <f>Tides!A397</f>
        <v>Mon 26</v>
      </c>
      <c r="B397" s="9" t="str">
        <f>IF(ISNUMBER(TIMEVALUE(LEFT(Tides!B397,5))),TIMEVALUE(LEFT(Tides!B397,5)),"")</f>
        <v/>
      </c>
      <c r="C397" s="10" t="str">
        <f>IF(ISNUMBER(VALUE(LEFT(RIGHT(Tides!B397,6),4))),VALUE(LEFT(RIGHT(Tides!B397,6),4)),"")</f>
        <v/>
      </c>
      <c r="D397" s="9">
        <f>IF(ISNUMBER(TIMEVALUE(LEFT(Tides!C397,5))),TIMEVALUE(LEFT(Tides!C397,5)),"")</f>
        <v>0.22291666666666665</v>
      </c>
      <c r="E397" s="10">
        <f>COUNTIF(Tides!C397, "*PM*")</f>
        <v>0</v>
      </c>
      <c r="F397" s="59">
        <f>IF(ISNUMBER(TIMEVALUE(LEFT(Tides!C397,5))),TIMEVALUE(LEFT(Tides!C397,5)),"")</f>
        <v>0.22291666666666665</v>
      </c>
      <c r="G397" s="51">
        <f>IF(ISNUMBER(VALUE(LEFT(RIGHT(Tides!C397,6),4))),VALUE(LEFT(RIGHT(Tides!C397,6),4)),"")</f>
        <v>1.3</v>
      </c>
      <c r="H397" s="9">
        <f>IF(ISNUMBER(TIMEVALUE(LEFT(Tides!D397,5))),TIMEVALUE(LEFT(Tides!D397,5)),"")</f>
        <v>0.48402777777777778</v>
      </c>
      <c r="I397" s="10">
        <f>IF(ISNUMBER(VALUE(LEFT(RIGHT(Tides!D397,6),4))),VALUE(LEFT(RIGHT(Tides!D397,6),4)),"")</f>
        <v>3.8</v>
      </c>
      <c r="J397" s="9">
        <f>IF(ISNUMBER(TIMEVALUE(LEFT(Tides!E397,5))),TIMEVALUE(LEFT(Tides!E397,5)),"")</f>
        <v>0.23958333333333334</v>
      </c>
      <c r="K397" s="10">
        <f>COUNTIF(Tides!E397, "*PM*")</f>
        <v>1</v>
      </c>
      <c r="L397" s="59">
        <f t="shared" si="198"/>
        <v>0.73958333333333337</v>
      </c>
      <c r="M397" s="51">
        <f>IF(ISNUMBER(VALUE(LEFT(RIGHT(Tides!E397,6),4))),VALUE(LEFT(RIGHT(Tides!E397,6),4)),"")</f>
        <v>1.3</v>
      </c>
      <c r="N397" s="9">
        <f>IF(ISNUMBER(TIMEVALUE(LEFT(Tides!F397,5))),TIMEVALUE(LEFT(Tides!F397,5)),"")</f>
        <v>0.49583333333333335</v>
      </c>
      <c r="O397" s="9"/>
      <c r="P397" s="10">
        <f>IF(ISNUMBER(VALUE(LEFT(RIGHT(Tides!F397,6),4))),VALUE(LEFT(RIGHT(Tides!F397,6),4)),"")</f>
        <v>3.8</v>
      </c>
      <c r="R397" s="36" t="str">
        <f t="shared" si="189"/>
        <v>Mon 26</v>
      </c>
      <c r="S397" s="22" t="str">
        <f t="shared" si="190"/>
        <v>1.0 hour</v>
      </c>
      <c r="T397" s="22">
        <f t="shared" si="201"/>
        <v>4.1666666666666699E-2</v>
      </c>
      <c r="U397" s="22" t="str">
        <f t="shared" si="191"/>
        <v>1.0 hour</v>
      </c>
      <c r="V397" s="22">
        <f t="shared" si="193"/>
        <v>4.1666666666666699E-2</v>
      </c>
      <c r="W397" s="22" t="str">
        <f>IF(ISTEXT(Tides!B397),Tides!B397,"")</f>
        <v/>
      </c>
      <c r="X397" s="22" t="str">
        <f>IF(ISTEXT(Tides!C397),Tides!C397,"")</f>
        <v>5:21 AM / 1.3 m</v>
      </c>
      <c r="Y397" s="22" t="str">
        <f>IF(ISTEXT(Tides!D397),Tides!D397,"")</f>
        <v>11:37 AM / 3.8 m</v>
      </c>
      <c r="Z397" s="22" t="str">
        <f>IF(ISTEXT(Tides!E397),Tides!E397,"")</f>
        <v>5:45 PM / 1.3 m</v>
      </c>
      <c r="AA397" s="22" t="str">
        <f>IF(ISTEXT(Tides!F397),Tides!F397,"")</f>
        <v>11:54 PM / 3.8 m</v>
      </c>
      <c r="AB397" s="60">
        <f t="shared" si="199"/>
        <v>0.18124999999999999</v>
      </c>
      <c r="AC397" s="61">
        <f t="shared" si="195"/>
        <v>0.26458333333333334</v>
      </c>
      <c r="AD397" s="60">
        <f t="shared" si="196"/>
        <v>0.69791666666666663</v>
      </c>
      <c r="AE397" s="64">
        <f t="shared" si="197"/>
        <v>0.78125000000000011</v>
      </c>
      <c r="AF397" s="37">
        <f>Tides!H397</f>
        <v>0.3659722222222222</v>
      </c>
      <c r="AG397" s="37">
        <f>Tides!I397</f>
        <v>0.64583333333333337</v>
      </c>
    </row>
    <row r="398" spans="1:33" ht="19.95" customHeight="1" x14ac:dyDescent="0.25">
      <c r="A398" s="8" t="str">
        <f>Tides!A398</f>
        <v>Tue 27</v>
      </c>
      <c r="B398" s="9" t="str">
        <f>IF(ISNUMBER(TIMEVALUE(LEFT(Tides!B398,5))),TIMEVALUE(LEFT(Tides!B398,5)),"")</f>
        <v/>
      </c>
      <c r="C398" s="10" t="str">
        <f>IF(ISNUMBER(VALUE(LEFT(RIGHT(Tides!B398,6),4))),VALUE(LEFT(RIGHT(Tides!B398,6),4)),"")</f>
        <v/>
      </c>
      <c r="D398" s="9">
        <f>IF(ISNUMBER(TIMEVALUE(LEFT(Tides!C398,5))),TIMEVALUE(LEFT(Tides!C398,5)),"")</f>
        <v>0.25</v>
      </c>
      <c r="E398" s="10">
        <f>COUNTIF(Tides!C398, "*PM*")</f>
        <v>0</v>
      </c>
      <c r="F398" s="59">
        <f>IF(ISNUMBER(TIMEVALUE(LEFT(Tides!C398,5))),TIMEVALUE(LEFT(Tides!C398,5)),"")</f>
        <v>0.25</v>
      </c>
      <c r="G398" s="51">
        <f>IF(ISNUMBER(VALUE(LEFT(RIGHT(Tides!C398,6),4))),VALUE(LEFT(RIGHT(Tides!C398,6),4)),"")</f>
        <v>1.2</v>
      </c>
      <c r="H398" s="9">
        <f>IF(ISNUMBER(TIMEVALUE(LEFT(Tides!D398,5))),TIMEVALUE(LEFT(Tides!D398,5)),"")</f>
        <v>0.51041666666666663</v>
      </c>
      <c r="I398" s="10">
        <f>IF(ISNUMBER(VALUE(LEFT(RIGHT(Tides!D398,6),4))),VALUE(LEFT(RIGHT(Tides!D398,6),4)),"")</f>
        <v>3.9</v>
      </c>
      <c r="J398" s="9">
        <f>IF(ISNUMBER(TIMEVALUE(LEFT(Tides!E398,5))),TIMEVALUE(LEFT(Tides!E398,5)),"")</f>
        <v>0.26597222222222222</v>
      </c>
      <c r="K398" s="10">
        <f>COUNTIF(Tides!E398, "*PM*")</f>
        <v>1</v>
      </c>
      <c r="L398" s="59">
        <f t="shared" si="198"/>
        <v>0.76597222222222228</v>
      </c>
      <c r="M398" s="51">
        <f>IF(ISNUMBER(VALUE(LEFT(RIGHT(Tides!E398,6),4))),VALUE(LEFT(RIGHT(Tides!E398,6),4)),"")</f>
        <v>1.2</v>
      </c>
      <c r="N398" s="9" t="str">
        <f>IF(ISNUMBER(TIMEVALUE(LEFT(Tides!F398,5))),TIMEVALUE(LEFT(Tides!F398,5)),"")</f>
        <v/>
      </c>
      <c r="O398" s="9"/>
      <c r="P398" s="10" t="str">
        <f>IF(ISNUMBER(VALUE(LEFT(RIGHT(Tides!F398,6),4))),VALUE(LEFT(RIGHT(Tides!F398,6),4)),"")</f>
        <v/>
      </c>
      <c r="R398" s="36" t="str">
        <f t="shared" si="189"/>
        <v>Tue 27</v>
      </c>
      <c r="S398" s="22" t="str">
        <f t="shared" si="190"/>
        <v>1.5 hour</v>
      </c>
      <c r="T398" s="22">
        <f t="shared" si="201"/>
        <v>6.25E-2</v>
      </c>
      <c r="U398" s="22" t="str">
        <f t="shared" si="191"/>
        <v>1.5 hour</v>
      </c>
      <c r="V398" s="22">
        <f t="shared" si="193"/>
        <v>6.25E-2</v>
      </c>
      <c r="W398" s="22" t="str">
        <f>IF(ISTEXT(Tides!B398),Tides!B398,"")</f>
        <v/>
      </c>
      <c r="X398" s="22" t="str">
        <f>IF(ISTEXT(Tides!C398),Tides!C398,"")</f>
        <v>6:00 AM / 1.2 m</v>
      </c>
      <c r="Y398" s="22" t="str">
        <f>IF(ISTEXT(Tides!D398),Tides!D398,"")</f>
        <v>12:15 PM / 3.9 m</v>
      </c>
      <c r="Z398" s="22" t="str">
        <f>IF(ISTEXT(Tides!E398),Tides!E398,"")</f>
        <v>6:23 PM / 1.2 m</v>
      </c>
      <c r="AA398" s="22" t="str">
        <f>IF(ISTEXT(Tides!F398),Tides!F398,"")</f>
        <v/>
      </c>
      <c r="AB398" s="60">
        <f t="shared" si="199"/>
        <v>0.1875</v>
      </c>
      <c r="AC398" s="61">
        <f t="shared" si="195"/>
        <v>0.3125</v>
      </c>
      <c r="AD398" s="60">
        <f t="shared" si="196"/>
        <v>0.70347222222222228</v>
      </c>
      <c r="AE398" s="64">
        <f t="shared" si="197"/>
        <v>0.82847222222222228</v>
      </c>
      <c r="AF398" s="37">
        <f>Tides!H398</f>
        <v>0.3666666666666667</v>
      </c>
      <c r="AG398" s="37">
        <f>Tides!I398</f>
        <v>0.64652777777777781</v>
      </c>
    </row>
    <row r="399" spans="1:33" ht="19.95" customHeight="1" x14ac:dyDescent="0.25">
      <c r="A399" s="8" t="str">
        <f>Tides!A399</f>
        <v>Wed 28</v>
      </c>
      <c r="B399" s="9">
        <f>IF(ISNUMBER(TIMEVALUE(LEFT(Tides!B399,5))),TIMEVALUE(LEFT(Tides!B399,5)),"")</f>
        <v>0.52361111111111114</v>
      </c>
      <c r="C399" s="10">
        <f>IF(ISNUMBER(VALUE(LEFT(RIGHT(Tides!B399,6),4))),VALUE(LEFT(RIGHT(Tides!B399,6),4)),"")</f>
        <v>3.9</v>
      </c>
      <c r="D399" s="9">
        <f>IF(ISNUMBER(TIMEVALUE(LEFT(Tides!C399,5))),TIMEVALUE(LEFT(Tides!C399,5)),"")</f>
        <v>0.27499999999999997</v>
      </c>
      <c r="E399" s="10">
        <f>COUNTIF(Tides!C399, "*PM*")</f>
        <v>0</v>
      </c>
      <c r="F399" s="59">
        <f>IF(ISNUMBER(TIMEVALUE(LEFT(Tides!C399,5))),TIMEVALUE(LEFT(Tides!C399,5)),"")</f>
        <v>0.27499999999999997</v>
      </c>
      <c r="G399" s="51">
        <f>IF(ISNUMBER(VALUE(LEFT(RIGHT(Tides!C399,6),4))),VALUE(LEFT(RIGHT(Tides!C399,6),4)),"")</f>
        <v>1.1000000000000001</v>
      </c>
      <c r="H399" s="9">
        <f>IF(ISNUMBER(TIMEVALUE(LEFT(Tides!D399,5))),TIMEVALUE(LEFT(Tides!D399,5)),"")</f>
        <v>0.53541666666666665</v>
      </c>
      <c r="I399" s="10">
        <f>IF(ISNUMBER(VALUE(LEFT(RIGHT(Tides!D399,6),4))),VALUE(LEFT(RIGHT(Tides!D399,6),4)),"")</f>
        <v>4</v>
      </c>
      <c r="J399" s="9">
        <f>IF(ISNUMBER(TIMEVALUE(LEFT(Tides!E399,5))),TIMEVALUE(LEFT(Tides!E399,5)),"")</f>
        <v>0.29097222222222224</v>
      </c>
      <c r="K399" s="10">
        <f>COUNTIF(Tides!E399, "*PM*")</f>
        <v>1</v>
      </c>
      <c r="L399" s="59">
        <f t="shared" si="198"/>
        <v>0.79097222222222219</v>
      </c>
      <c r="M399" s="51">
        <f>IF(ISNUMBER(VALUE(LEFT(RIGHT(Tides!E399,6),4))),VALUE(LEFT(RIGHT(Tides!E399,6),4)),"")</f>
        <v>1</v>
      </c>
      <c r="N399" s="9" t="str">
        <f>IF(ISNUMBER(TIMEVALUE(LEFT(Tides!F399,5))),TIMEVALUE(LEFT(Tides!F399,5)),"")</f>
        <v/>
      </c>
      <c r="O399" s="9"/>
      <c r="P399" s="10" t="str">
        <f>IF(ISNUMBER(VALUE(LEFT(RIGHT(Tides!F399,6),4))),VALUE(LEFT(RIGHT(Tides!F399,6),4)),"")</f>
        <v/>
      </c>
      <c r="R399" s="36" t="str">
        <f t="shared" si="189"/>
        <v>Wed 28</v>
      </c>
      <c r="S399" s="22" t="str">
        <f t="shared" si="190"/>
        <v>1.5 hour</v>
      </c>
      <c r="T399" s="22">
        <f t="shared" si="201"/>
        <v>6.25E-2</v>
      </c>
      <c r="U399" s="22" t="str">
        <f t="shared" si="191"/>
        <v>1.5 hour</v>
      </c>
      <c r="V399" s="22">
        <f t="shared" si="193"/>
        <v>6.25E-2</v>
      </c>
      <c r="W399" s="22" t="str">
        <f>IF(ISTEXT(Tides!B399),Tides!B399,"")</f>
        <v>12:34 AM / 3.9 m</v>
      </c>
      <c r="X399" s="22" t="str">
        <f>IF(ISTEXT(Tides!C399),Tides!C399,"")</f>
        <v>6:36 AM / 1.1 m</v>
      </c>
      <c r="Y399" s="22" t="str">
        <f>IF(ISTEXT(Tides!D399),Tides!D399,"")</f>
        <v>12:51 PM / 4.0 m</v>
      </c>
      <c r="Z399" s="22" t="str">
        <f>IF(ISTEXT(Tides!E399),Tides!E399,"")</f>
        <v>6:59 PM / 1.0 m</v>
      </c>
      <c r="AA399" s="22" t="str">
        <f>IF(ISTEXT(Tides!F399),Tides!F399,"")</f>
        <v/>
      </c>
      <c r="AB399" s="60">
        <f t="shared" si="199"/>
        <v>0.21249999999999997</v>
      </c>
      <c r="AC399" s="61">
        <f t="shared" si="195"/>
        <v>0.33749999999999997</v>
      </c>
      <c r="AD399" s="60">
        <f t="shared" si="196"/>
        <v>0.72847222222222219</v>
      </c>
      <c r="AE399" s="64">
        <f t="shared" si="197"/>
        <v>0.85347222222222219</v>
      </c>
      <c r="AF399" s="37">
        <f>Tides!H399</f>
        <v>0.3666666666666667</v>
      </c>
      <c r="AG399" s="37">
        <f>Tides!I399</f>
        <v>0.64722222222222225</v>
      </c>
    </row>
    <row r="400" spans="1:33" ht="19.95" customHeight="1" x14ac:dyDescent="0.25">
      <c r="A400" s="8" t="str">
        <f>Tides!A400</f>
        <v>Thu 29</v>
      </c>
      <c r="B400" s="9">
        <f>IF(ISNUMBER(TIMEVALUE(LEFT(Tides!B400,5))),TIMEVALUE(LEFT(Tides!B400,5)),"")</f>
        <v>4.9999999999999996E-2</v>
      </c>
      <c r="C400" s="10">
        <f>IF(ISNUMBER(VALUE(LEFT(RIGHT(Tides!B400,6),4))),VALUE(LEFT(RIGHT(Tides!B400,6),4)),"")</f>
        <v>3.9</v>
      </c>
      <c r="D400" s="9">
        <f>IF(ISNUMBER(TIMEVALUE(LEFT(Tides!C400,5))),TIMEVALUE(LEFT(Tides!C400,5)),"")</f>
        <v>0.29930555555555555</v>
      </c>
      <c r="E400" s="10">
        <f>COUNTIF(Tides!C400, "*PM*")</f>
        <v>0</v>
      </c>
      <c r="F400" s="59">
        <f>IF(ISNUMBER(TIMEVALUE(LEFT(Tides!C400,5))),TIMEVALUE(LEFT(Tides!C400,5)),"")</f>
        <v>0.29930555555555555</v>
      </c>
      <c r="G400" s="51">
        <f>IF(ISNUMBER(VALUE(LEFT(RIGHT(Tides!C400,6),4))),VALUE(LEFT(RIGHT(Tides!C400,6),4)),"")</f>
        <v>1.1000000000000001</v>
      </c>
      <c r="H400" s="9">
        <f>IF(ISNUMBER(TIMEVALUE(LEFT(Tides!D400,5))),TIMEVALUE(LEFT(Tides!D400,5)),"")</f>
        <v>5.9722222222222225E-2</v>
      </c>
      <c r="I400" s="10">
        <f>IF(ISNUMBER(VALUE(LEFT(RIGHT(Tides!D400,6),4))),VALUE(LEFT(RIGHT(Tides!D400,6),4)),"")</f>
        <v>4.0999999999999996</v>
      </c>
      <c r="J400" s="9">
        <f>IF(ISNUMBER(TIMEVALUE(LEFT(Tides!E400,5))),TIMEVALUE(LEFT(Tides!E400,5)),"")</f>
        <v>0.31458333333333333</v>
      </c>
      <c r="K400" s="10">
        <f>COUNTIF(Tides!E400, "*PM*")</f>
        <v>1</v>
      </c>
      <c r="L400" s="59">
        <f t="shared" si="198"/>
        <v>0.81458333333333333</v>
      </c>
      <c r="M400" s="51">
        <f>IF(ISNUMBER(VALUE(LEFT(RIGHT(Tides!E400,6),4))),VALUE(LEFT(RIGHT(Tides!E400,6),4)),"")</f>
        <v>0.9</v>
      </c>
      <c r="N400" s="9" t="str">
        <f>IF(ISNUMBER(TIMEVALUE(LEFT(Tides!F400,5))),TIMEVALUE(LEFT(Tides!F400,5)),"")</f>
        <v/>
      </c>
      <c r="O400" s="9"/>
      <c r="P400" s="10" t="str">
        <f>IF(ISNUMBER(VALUE(LEFT(RIGHT(Tides!F400,6),4))),VALUE(LEFT(RIGHT(Tides!F400,6),4)),"")</f>
        <v/>
      </c>
      <c r="R400" s="36" t="str">
        <f t="shared" si="189"/>
        <v>Thu 29</v>
      </c>
      <c r="S400" s="22" t="str">
        <f t="shared" si="190"/>
        <v>1.5 hour</v>
      </c>
      <c r="T400" s="22">
        <f t="shared" si="201"/>
        <v>6.25E-2</v>
      </c>
      <c r="U400" s="22" t="str">
        <f t="shared" si="191"/>
        <v>1.5 hour</v>
      </c>
      <c r="V400" s="22">
        <f t="shared" si="193"/>
        <v>6.25E-2</v>
      </c>
      <c r="W400" s="22" t="str">
        <f>IF(ISTEXT(Tides!B400),Tides!B400,"")</f>
        <v>1:12 AM / 3.9 m</v>
      </c>
      <c r="X400" s="22" t="str">
        <f>IF(ISTEXT(Tides!C400),Tides!C400,"")</f>
        <v>7:11 AM / 1.1 m</v>
      </c>
      <c r="Y400" s="22" t="str">
        <f>IF(ISTEXT(Tides!D400),Tides!D400,"")</f>
        <v>1:26 PM / 4.1 m</v>
      </c>
      <c r="Z400" s="22" t="str">
        <f>IF(ISTEXT(Tides!E400),Tides!E400,"")</f>
        <v>7:33 PM / 0.9 m</v>
      </c>
      <c r="AA400" s="22" t="str">
        <f>IF(ISTEXT(Tides!F400),Tides!F400,"")</f>
        <v/>
      </c>
      <c r="AB400" s="60">
        <f t="shared" si="199"/>
        <v>0.23680555555555555</v>
      </c>
      <c r="AC400" s="61">
        <f t="shared" si="195"/>
        <v>0.36180555555555555</v>
      </c>
      <c r="AD400" s="60">
        <f t="shared" si="196"/>
        <v>0.75208333333333333</v>
      </c>
      <c r="AE400" s="64">
        <f t="shared" si="197"/>
        <v>0.87708333333333333</v>
      </c>
      <c r="AF400" s="37">
        <f>Tides!H400</f>
        <v>0.3666666666666667</v>
      </c>
      <c r="AG400" s="37">
        <f>Tides!I400</f>
        <v>0.6479166666666667</v>
      </c>
    </row>
    <row r="401" spans="1:33" ht="19.95" customHeight="1" x14ac:dyDescent="0.25">
      <c r="A401" s="8" t="str">
        <f>Tides!A401</f>
        <v>Fri 30</v>
      </c>
      <c r="B401" s="9">
        <f>IF(ISNUMBER(TIMEVALUE(LEFT(Tides!B401,5))),TIMEVALUE(LEFT(Tides!B401,5)),"")</f>
        <v>7.5694444444444439E-2</v>
      </c>
      <c r="C401" s="10">
        <f>IF(ISNUMBER(VALUE(LEFT(RIGHT(Tides!B401,6),4))),VALUE(LEFT(RIGHT(Tides!B401,6),4)),"")</f>
        <v>4</v>
      </c>
      <c r="D401" s="9">
        <f>IF(ISNUMBER(TIMEVALUE(LEFT(Tides!C401,5))),TIMEVALUE(LEFT(Tides!C401,5)),"")</f>
        <v>0.32291666666666669</v>
      </c>
      <c r="E401" s="10">
        <f>COUNTIF(Tides!C401, "*PM*")</f>
        <v>0</v>
      </c>
      <c r="F401" s="59">
        <f>IF(ISNUMBER(TIMEVALUE(LEFT(Tides!C401,5))),TIMEVALUE(LEFT(Tides!C401,5)),"")</f>
        <v>0.32291666666666669</v>
      </c>
      <c r="G401" s="51">
        <f>IF(ISNUMBER(VALUE(LEFT(RIGHT(Tides!C401,6),4))),VALUE(LEFT(RIGHT(Tides!C401,6),4)),"")</f>
        <v>1</v>
      </c>
      <c r="H401" s="9">
        <f>IF(ISNUMBER(TIMEVALUE(LEFT(Tides!D401,5))),TIMEVALUE(LEFT(Tides!D401,5)),"")</f>
        <v>8.3333333333333329E-2</v>
      </c>
      <c r="I401" s="10">
        <f>IF(ISNUMBER(VALUE(LEFT(RIGHT(Tides!D401,6),4))),VALUE(LEFT(RIGHT(Tides!D401,6),4)),"")</f>
        <v>4.2</v>
      </c>
      <c r="J401" s="9">
        <f>IF(ISNUMBER(TIMEVALUE(LEFT(Tides!E401,5))),TIMEVALUE(LEFT(Tides!E401,5)),"")</f>
        <v>0.33888888888888885</v>
      </c>
      <c r="K401" s="10">
        <f>COUNTIF(Tides!E401, "*PM*")</f>
        <v>1</v>
      </c>
      <c r="L401" s="59">
        <f t="shared" si="198"/>
        <v>0.8388888888888888</v>
      </c>
      <c r="M401" s="51">
        <f>IF(ISNUMBER(VALUE(LEFT(RIGHT(Tides!E401,6),4))),VALUE(LEFT(RIGHT(Tides!E401,6),4)),"")</f>
        <v>0.8</v>
      </c>
      <c r="N401" s="9" t="str">
        <f>IF(ISNUMBER(TIMEVALUE(LEFT(Tides!F401,5))),TIMEVALUE(LEFT(Tides!F401,5)),"")</f>
        <v/>
      </c>
      <c r="O401" s="9"/>
      <c r="P401" s="10" t="str">
        <f>IF(ISNUMBER(VALUE(LEFT(RIGHT(Tides!F401,6),4))),VALUE(LEFT(RIGHT(Tides!F401,6),4)),"")</f>
        <v/>
      </c>
      <c r="R401" s="36" t="str">
        <f t="shared" si="189"/>
        <v>Fri 30</v>
      </c>
      <c r="S401" s="22" t="str">
        <f t="shared" si="190"/>
        <v>1.5 hour</v>
      </c>
      <c r="T401" s="22">
        <f t="shared" si="201"/>
        <v>6.25E-2</v>
      </c>
      <c r="U401" s="22" t="str">
        <f t="shared" si="191"/>
        <v>1.5 hour</v>
      </c>
      <c r="V401" s="22">
        <f t="shared" si="193"/>
        <v>6.25E-2</v>
      </c>
      <c r="W401" s="22" t="str">
        <f>IF(ISTEXT(Tides!B401),Tides!B401,"")</f>
        <v>1:49 AM / 4.0 m</v>
      </c>
      <c r="X401" s="22" t="str">
        <f>IF(ISTEXT(Tides!C401),Tides!C401,"")</f>
        <v>7:45 AM / 1.0 m</v>
      </c>
      <c r="Y401" s="22" t="str">
        <f>IF(ISTEXT(Tides!D401),Tides!D401,"")</f>
        <v>2:00 PM / 4.2 m</v>
      </c>
      <c r="Z401" s="22" t="str">
        <f>IF(ISTEXT(Tides!E401),Tides!E401,"")</f>
        <v>8:08 PM / 0.8 m</v>
      </c>
      <c r="AA401" s="22" t="str">
        <f>IF(ISTEXT(Tides!F401),Tides!F401,"")</f>
        <v/>
      </c>
      <c r="AB401" s="60">
        <f t="shared" si="199"/>
        <v>0.26041666666666669</v>
      </c>
      <c r="AC401" s="61">
        <f t="shared" si="195"/>
        <v>0.38541666666666669</v>
      </c>
      <c r="AD401" s="60">
        <f t="shared" si="196"/>
        <v>0.7763888888888888</v>
      </c>
      <c r="AE401" s="64">
        <f t="shared" si="197"/>
        <v>0.9013888888888888</v>
      </c>
      <c r="AF401" s="37">
        <f>Tides!H401</f>
        <v>0.3659722222222222</v>
      </c>
      <c r="AG401" s="37">
        <f>Tides!I401</f>
        <v>0.64861111111111114</v>
      </c>
    </row>
    <row r="402" spans="1:33" ht="19.95" customHeight="1" thickBot="1" x14ac:dyDescent="0.3">
      <c r="A402" s="8" t="str">
        <f>Tides!A402</f>
        <v>Sat 31</v>
      </c>
      <c r="B402" s="9">
        <f>IF(ISNUMBER(TIMEVALUE(LEFT(Tides!B402,5))),TIMEVALUE(LEFT(Tides!B402,5)),"")</f>
        <v>0.10069444444444443</v>
      </c>
      <c r="C402" s="10">
        <f>IF(ISNUMBER(VALUE(LEFT(RIGHT(Tides!B402,6),4))),VALUE(LEFT(RIGHT(Tides!B402,6),4)),"")</f>
        <v>4</v>
      </c>
      <c r="D402" s="9">
        <f>IF(ISNUMBER(TIMEVALUE(LEFT(Tides!C402,5))),TIMEVALUE(LEFT(Tides!C402,5)),"")</f>
        <v>0.34652777777777777</v>
      </c>
      <c r="E402" s="10">
        <f>COUNTIF(Tides!C402, "*PM*")</f>
        <v>0</v>
      </c>
      <c r="F402" s="59">
        <f>IF(ISNUMBER(TIMEVALUE(LEFT(Tides!C402,5))),TIMEVALUE(LEFT(Tides!C402,5)),"")</f>
        <v>0.34652777777777777</v>
      </c>
      <c r="G402" s="51">
        <f>IF(ISNUMBER(VALUE(LEFT(RIGHT(Tides!C402,6),4))),VALUE(LEFT(RIGHT(Tides!C402,6),4)),"")</f>
        <v>1</v>
      </c>
      <c r="H402" s="9">
        <f>IF(ISNUMBER(TIMEVALUE(LEFT(Tides!D402,5))),TIMEVALUE(LEFT(Tides!D402,5)),"")</f>
        <v>0.10694444444444444</v>
      </c>
      <c r="I402" s="10">
        <f>IF(ISNUMBER(VALUE(LEFT(RIGHT(Tides!D402,6),4))),VALUE(LEFT(RIGHT(Tides!D402,6),4)),"")</f>
        <v>4.2</v>
      </c>
      <c r="J402" s="9">
        <f>IF(ISNUMBER(TIMEVALUE(LEFT(Tides!E402,5))),TIMEVALUE(LEFT(Tides!E402,5)),"")</f>
        <v>0.36319444444444443</v>
      </c>
      <c r="K402" s="10">
        <f>COUNTIF(Tides!E402, "*PM*")</f>
        <v>1</v>
      </c>
      <c r="L402" s="59">
        <f t="shared" si="198"/>
        <v>0.86319444444444438</v>
      </c>
      <c r="M402" s="51">
        <f>IF(ISNUMBER(VALUE(LEFT(RIGHT(Tides!E402,6),4))),VALUE(LEFT(RIGHT(Tides!E402,6),4)),"")</f>
        <v>0.8</v>
      </c>
      <c r="N402" s="9" t="str">
        <f>IF(ISNUMBER(TIMEVALUE(LEFT(Tides!F402,5))),TIMEVALUE(LEFT(Tides!F402,5)),"")</f>
        <v/>
      </c>
      <c r="O402" s="9"/>
      <c r="P402" s="10" t="str">
        <f>IF(ISNUMBER(VALUE(LEFT(RIGHT(Tides!F402,6),4))),VALUE(LEFT(RIGHT(Tides!F402,6),4)),"")</f>
        <v/>
      </c>
      <c r="R402" s="50" t="str">
        <f t="shared" si="189"/>
        <v>Sat 31</v>
      </c>
      <c r="S402" s="38" t="str">
        <f t="shared" si="190"/>
        <v>1.5 hour</v>
      </c>
      <c r="T402" s="38">
        <f t="shared" si="201"/>
        <v>6.25E-2</v>
      </c>
      <c r="U402" s="38" t="str">
        <f t="shared" si="191"/>
        <v>1.5 hour</v>
      </c>
      <c r="V402" s="38">
        <f t="shared" si="193"/>
        <v>6.25E-2</v>
      </c>
      <c r="W402" s="38" t="str">
        <f>IF(ISTEXT(Tides!B402),Tides!B402,"")</f>
        <v>2:25 AM / 4.0 m</v>
      </c>
      <c r="X402" s="38" t="str">
        <f>IF(ISTEXT(Tides!C402),Tides!C402,"")</f>
        <v>8:19 AM / 1.0 m</v>
      </c>
      <c r="Y402" s="38" t="str">
        <f>IF(ISTEXT(Tides!D402),Tides!D402,"")</f>
        <v>2:34 PM / 4.2 m</v>
      </c>
      <c r="Z402" s="38" t="str">
        <f>IF(ISTEXT(Tides!E402),Tides!E402,"")</f>
        <v>8:43 PM / 0.8 m</v>
      </c>
      <c r="AA402" s="38" t="str">
        <f>IF(ISTEXT(Tides!F402),Tides!F402,"")</f>
        <v/>
      </c>
      <c r="AB402" s="65">
        <f t="shared" si="199"/>
        <v>0.28402777777777777</v>
      </c>
      <c r="AC402" s="66">
        <f t="shared" si="195"/>
        <v>0.40902777777777777</v>
      </c>
      <c r="AD402" s="65">
        <f t="shared" si="196"/>
        <v>0.80069444444444438</v>
      </c>
      <c r="AE402" s="67">
        <f t="shared" si="197"/>
        <v>0.92569444444444438</v>
      </c>
      <c r="AF402" s="37">
        <f>Tides!H402</f>
        <v>0.3659722222222222</v>
      </c>
      <c r="AG402" s="37">
        <f>Tides!I402</f>
        <v>0.64930555555555558</v>
      </c>
    </row>
  </sheetData>
  <sheetProtection sheet="1" objects="1" scenarios="1"/>
  <mergeCells count="12">
    <mergeCell ref="R2:X2"/>
    <mergeCell ref="R36:X36"/>
    <mergeCell ref="R68:X68"/>
    <mergeCell ref="R102:X102"/>
    <mergeCell ref="R135:X135"/>
    <mergeCell ref="R337:X337"/>
    <mergeCell ref="R370:X370"/>
    <mergeCell ref="R169:X169"/>
    <mergeCell ref="R202:X202"/>
    <mergeCell ref="R236:X236"/>
    <mergeCell ref="R270:X270"/>
    <mergeCell ref="R303:X303"/>
  </mergeCells>
  <conditionalFormatting sqref="R4 R38:R65 R372:R401 W372:AA401 W38:AA66">
    <cfRule type="expression" dxfId="676" priority="918" stopIfTrue="1">
      <formula>LEFT($R4,1)="S"</formula>
    </cfRule>
  </conditionalFormatting>
  <conditionalFormatting sqref="R5:R34">
    <cfRule type="expression" dxfId="675" priority="917" stopIfTrue="1">
      <formula>LEFT($R$4,1)="S"</formula>
    </cfRule>
  </conditionalFormatting>
  <conditionalFormatting sqref="R5:R34">
    <cfRule type="expression" dxfId="674" priority="916" stopIfTrue="1">
      <formula>LEFT($R5,1)="S"</formula>
    </cfRule>
  </conditionalFormatting>
  <conditionalFormatting sqref="W4">
    <cfRule type="expression" dxfId="673" priority="915" stopIfTrue="1">
      <formula>LEFT($R4,1)="S"</formula>
    </cfRule>
  </conditionalFormatting>
  <conditionalFormatting sqref="X4:AA4">
    <cfRule type="expression" dxfId="672" priority="914" stopIfTrue="1">
      <formula>LEFT($R4,1)="S"</formula>
    </cfRule>
  </conditionalFormatting>
  <conditionalFormatting sqref="W5:W34">
    <cfRule type="expression" dxfId="671" priority="913" stopIfTrue="1">
      <formula>LEFT($R5,1)="S"</formula>
    </cfRule>
  </conditionalFormatting>
  <conditionalFormatting sqref="X5:AA34">
    <cfRule type="expression" dxfId="670" priority="912" stopIfTrue="1">
      <formula>LEFT($R5,1)="S"</formula>
    </cfRule>
  </conditionalFormatting>
  <conditionalFormatting sqref="R70:R100">
    <cfRule type="expression" dxfId="669" priority="904" stopIfTrue="1">
      <formula>LEFT($R70,1)="S"</formula>
    </cfRule>
  </conditionalFormatting>
  <conditionalFormatting sqref="W70:W100">
    <cfRule type="expression" dxfId="668" priority="903" stopIfTrue="1">
      <formula>LEFT($R70,1)="S"</formula>
    </cfRule>
  </conditionalFormatting>
  <conditionalFormatting sqref="X70:AA100">
    <cfRule type="expression" dxfId="667" priority="902" stopIfTrue="1">
      <formula>LEFT($R70,1)="S"</formula>
    </cfRule>
  </conditionalFormatting>
  <conditionalFormatting sqref="R104:R133">
    <cfRule type="expression" dxfId="666" priority="897" stopIfTrue="1">
      <formula>LEFT($R104,1)="S"</formula>
    </cfRule>
  </conditionalFormatting>
  <conditionalFormatting sqref="W104:W133">
    <cfRule type="expression" dxfId="665" priority="896" stopIfTrue="1">
      <formula>LEFT($R104,1)="S"</formula>
    </cfRule>
  </conditionalFormatting>
  <conditionalFormatting sqref="X104:AA133">
    <cfRule type="expression" dxfId="664" priority="895" stopIfTrue="1">
      <formula>LEFT($R104,1)="S"</formula>
    </cfRule>
  </conditionalFormatting>
  <conditionalFormatting sqref="AB104:AB133">
    <cfRule type="expression" dxfId="663" priority="894" stopIfTrue="1">
      <formula>LEFT($R104,1)="S"</formula>
    </cfRule>
  </conditionalFormatting>
  <conditionalFormatting sqref="R137:R167">
    <cfRule type="expression" dxfId="662" priority="890" stopIfTrue="1">
      <formula>LEFT($R137,1)="S"</formula>
    </cfRule>
  </conditionalFormatting>
  <conditionalFormatting sqref="W137:W167">
    <cfRule type="expression" dxfId="661" priority="889" stopIfTrue="1">
      <formula>LEFT($R137,1)="S"</formula>
    </cfRule>
  </conditionalFormatting>
  <conditionalFormatting sqref="X137:AA167">
    <cfRule type="expression" dxfId="660" priority="888" stopIfTrue="1">
      <formula>LEFT($R137,1)="S"</formula>
    </cfRule>
  </conditionalFormatting>
  <conditionalFormatting sqref="R171:R200">
    <cfRule type="expression" dxfId="659" priority="883" stopIfTrue="1">
      <formula>LEFT($R171,1)="S"</formula>
    </cfRule>
  </conditionalFormatting>
  <conditionalFormatting sqref="W171:W200">
    <cfRule type="expression" dxfId="658" priority="882" stopIfTrue="1">
      <formula>LEFT($R171,1)="S"</formula>
    </cfRule>
  </conditionalFormatting>
  <conditionalFormatting sqref="X171:AA200">
    <cfRule type="expression" dxfId="657" priority="881" stopIfTrue="1">
      <formula>LEFT($R171,1)="S"</formula>
    </cfRule>
  </conditionalFormatting>
  <conditionalFormatting sqref="R204:R234">
    <cfRule type="expression" dxfId="656" priority="876" stopIfTrue="1">
      <formula>LEFT($R204,1)="S"</formula>
    </cfRule>
  </conditionalFormatting>
  <conditionalFormatting sqref="W204:W234">
    <cfRule type="expression" dxfId="655" priority="875" stopIfTrue="1">
      <formula>LEFT($R204,1)="S"</formula>
    </cfRule>
  </conditionalFormatting>
  <conditionalFormatting sqref="X204:AA234">
    <cfRule type="expression" dxfId="654" priority="874" stopIfTrue="1">
      <formula>LEFT($R204,1)="S"</formula>
    </cfRule>
  </conditionalFormatting>
  <conditionalFormatting sqref="R238:R268">
    <cfRule type="expression" dxfId="653" priority="869" stopIfTrue="1">
      <formula>LEFT($R238,1)="S"</formula>
    </cfRule>
  </conditionalFormatting>
  <conditionalFormatting sqref="W238:W268">
    <cfRule type="expression" dxfId="652" priority="868" stopIfTrue="1">
      <formula>LEFT($R238,1)="S"</formula>
    </cfRule>
  </conditionalFormatting>
  <conditionalFormatting sqref="X238:AA268">
    <cfRule type="expression" dxfId="651" priority="867" stopIfTrue="1">
      <formula>LEFT($R238,1)="S"</formula>
    </cfRule>
  </conditionalFormatting>
  <conditionalFormatting sqref="R272:R301">
    <cfRule type="expression" dxfId="650" priority="862" stopIfTrue="1">
      <formula>LEFT($R272,1)="S"</formula>
    </cfRule>
  </conditionalFormatting>
  <conditionalFormatting sqref="W272:W301">
    <cfRule type="expression" dxfId="649" priority="861" stopIfTrue="1">
      <formula>LEFT($R272,1)="S"</formula>
    </cfRule>
  </conditionalFormatting>
  <conditionalFormatting sqref="X272:AA301">
    <cfRule type="expression" dxfId="648" priority="860" stopIfTrue="1">
      <formula>LEFT($R272,1)="S"</formula>
    </cfRule>
  </conditionalFormatting>
  <conditionalFormatting sqref="R305:R335">
    <cfRule type="expression" dxfId="647" priority="855" stopIfTrue="1">
      <formula>LEFT($R305,1)="S"</formula>
    </cfRule>
  </conditionalFormatting>
  <conditionalFormatting sqref="W305:W335">
    <cfRule type="expression" dxfId="646" priority="854" stopIfTrue="1">
      <formula>LEFT($R305,1)="S"</formula>
    </cfRule>
  </conditionalFormatting>
  <conditionalFormatting sqref="X305:AA335">
    <cfRule type="expression" dxfId="645" priority="853" stopIfTrue="1">
      <formula>LEFT($R305,1)="S"</formula>
    </cfRule>
  </conditionalFormatting>
  <conditionalFormatting sqref="R339:R368">
    <cfRule type="expression" dxfId="644" priority="848" stopIfTrue="1">
      <formula>LEFT($R339,1)="S"</formula>
    </cfRule>
  </conditionalFormatting>
  <conditionalFormatting sqref="W339:W368">
    <cfRule type="expression" dxfId="643" priority="847" stopIfTrue="1">
      <formula>LEFT($R339,1)="S"</formula>
    </cfRule>
  </conditionalFormatting>
  <conditionalFormatting sqref="X339:AA368">
    <cfRule type="expression" dxfId="642" priority="846" stopIfTrue="1">
      <formula>LEFT($R339,1)="S"</formula>
    </cfRule>
  </conditionalFormatting>
  <conditionalFormatting sqref="W4">
    <cfRule type="expression" dxfId="641" priority="841" stopIfTrue="1">
      <formula>LEFT($R4,1)="S"</formula>
    </cfRule>
  </conditionalFormatting>
  <conditionalFormatting sqref="W5:W34">
    <cfRule type="expression" dxfId="640" priority="840" stopIfTrue="1">
      <formula>LEFT($R5,1)="S"</formula>
    </cfRule>
  </conditionalFormatting>
  <conditionalFormatting sqref="W70:W100">
    <cfRule type="expression" dxfId="639" priority="839" stopIfTrue="1">
      <formula>LEFT($R70,1)="S"</formula>
    </cfRule>
  </conditionalFormatting>
  <conditionalFormatting sqref="W104:W133">
    <cfRule type="expression" dxfId="638" priority="838" stopIfTrue="1">
      <formula>LEFT($R104,1)="S"</formula>
    </cfRule>
  </conditionalFormatting>
  <conditionalFormatting sqref="W137:W167">
    <cfRule type="expression" dxfId="637" priority="837" stopIfTrue="1">
      <formula>LEFT($R137,1)="S"</formula>
    </cfRule>
  </conditionalFormatting>
  <conditionalFormatting sqref="W171:W200">
    <cfRule type="expression" dxfId="636" priority="836" stopIfTrue="1">
      <formula>LEFT($R171,1)="S"</formula>
    </cfRule>
  </conditionalFormatting>
  <conditionalFormatting sqref="W204:W234">
    <cfRule type="expression" dxfId="635" priority="835" stopIfTrue="1">
      <formula>LEFT($R204,1)="S"</formula>
    </cfRule>
  </conditionalFormatting>
  <conditionalFormatting sqref="W238:W268">
    <cfRule type="expression" dxfId="634" priority="834" stopIfTrue="1">
      <formula>LEFT($R238,1)="S"</formula>
    </cfRule>
  </conditionalFormatting>
  <conditionalFormatting sqref="W272:W301">
    <cfRule type="expression" dxfId="633" priority="833" stopIfTrue="1">
      <formula>LEFT($R272,1)="S"</formula>
    </cfRule>
  </conditionalFormatting>
  <conditionalFormatting sqref="W305:W335">
    <cfRule type="expression" dxfId="632" priority="832" stopIfTrue="1">
      <formula>LEFT($R305,1)="S"</formula>
    </cfRule>
  </conditionalFormatting>
  <conditionalFormatting sqref="W339:W368">
    <cfRule type="expression" dxfId="631" priority="831" stopIfTrue="1">
      <formula>LEFT($R339,1)="S"</formula>
    </cfRule>
  </conditionalFormatting>
  <conditionalFormatting sqref="R402">
    <cfRule type="expression" dxfId="630" priority="829" stopIfTrue="1">
      <formula>LEFT($R402,1)="S"</formula>
    </cfRule>
  </conditionalFormatting>
  <conditionalFormatting sqref="W402">
    <cfRule type="expression" dxfId="629" priority="828" stopIfTrue="1">
      <formula>LEFT($R402,1)="S"</formula>
    </cfRule>
  </conditionalFormatting>
  <conditionalFormatting sqref="X402:AA402">
    <cfRule type="expression" dxfId="628" priority="827" stopIfTrue="1">
      <formula>LEFT($R402,1)="S"</formula>
    </cfRule>
  </conditionalFormatting>
  <conditionalFormatting sqref="W402">
    <cfRule type="expression" dxfId="627" priority="823" stopIfTrue="1">
      <formula>LEFT($R402,1)="S"</formula>
    </cfRule>
  </conditionalFormatting>
  <conditionalFormatting sqref="R66">
    <cfRule type="expression" dxfId="626" priority="822" stopIfTrue="1">
      <formula>LEFT($R66,1)="S"</formula>
    </cfRule>
  </conditionalFormatting>
  <conditionalFormatting sqref="R70">
    <cfRule type="expression" dxfId="625" priority="821" stopIfTrue="1">
      <formula>LEFT($R70,1)="S"</formula>
    </cfRule>
  </conditionalFormatting>
  <conditionalFormatting sqref="R71:R100">
    <cfRule type="expression" dxfId="624" priority="820" stopIfTrue="1">
      <formula>LEFT($R$4,1)="S"</formula>
    </cfRule>
  </conditionalFormatting>
  <conditionalFormatting sqref="R71:R100">
    <cfRule type="expression" dxfId="623" priority="819" stopIfTrue="1">
      <formula>LEFT($R71,1)="S"</formula>
    </cfRule>
  </conditionalFormatting>
  <conditionalFormatting sqref="W70">
    <cfRule type="expression" dxfId="622" priority="818" stopIfTrue="1">
      <formula>LEFT($R70,1)="S"</formula>
    </cfRule>
  </conditionalFormatting>
  <conditionalFormatting sqref="X70:AA70">
    <cfRule type="expression" dxfId="621" priority="817" stopIfTrue="1">
      <formula>LEFT($R70,1)="S"</formula>
    </cfRule>
  </conditionalFormatting>
  <conditionalFormatting sqref="W71:W100">
    <cfRule type="expression" dxfId="620" priority="816" stopIfTrue="1">
      <formula>LEFT($R71,1)="S"</formula>
    </cfRule>
  </conditionalFormatting>
  <conditionalFormatting sqref="X71:AA100">
    <cfRule type="expression" dxfId="619" priority="815" stopIfTrue="1">
      <formula>LEFT($R71,1)="S"</formula>
    </cfRule>
  </conditionalFormatting>
  <conditionalFormatting sqref="W70">
    <cfRule type="expression" dxfId="618" priority="807" stopIfTrue="1">
      <formula>LEFT($R70,1)="S"</formula>
    </cfRule>
  </conditionalFormatting>
  <conditionalFormatting sqref="W71:W100">
    <cfRule type="expression" dxfId="617" priority="806" stopIfTrue="1">
      <formula>LEFT($R71,1)="S"</formula>
    </cfRule>
  </conditionalFormatting>
  <conditionalFormatting sqref="R104:R133">
    <cfRule type="expression" dxfId="616" priority="805" stopIfTrue="1">
      <formula>LEFT($R104,1)="S"</formula>
    </cfRule>
  </conditionalFormatting>
  <conditionalFormatting sqref="W104:W133">
    <cfRule type="expression" dxfId="615" priority="804" stopIfTrue="1">
      <formula>LEFT($R104,1)="S"</formula>
    </cfRule>
  </conditionalFormatting>
  <conditionalFormatting sqref="X104:AA133">
    <cfRule type="expression" dxfId="614" priority="803" stopIfTrue="1">
      <formula>LEFT($R104,1)="S"</formula>
    </cfRule>
  </conditionalFormatting>
  <conditionalFormatting sqref="AB104:AB133">
    <cfRule type="expression" dxfId="613" priority="802" stopIfTrue="1">
      <formula>LEFT($R104,1)="S"</formula>
    </cfRule>
  </conditionalFormatting>
  <conditionalFormatting sqref="W104:W133">
    <cfRule type="expression" dxfId="612" priority="798" stopIfTrue="1">
      <formula>LEFT($R104,1)="S"</formula>
    </cfRule>
  </conditionalFormatting>
  <conditionalFormatting sqref="R104">
    <cfRule type="expression" dxfId="611" priority="797" stopIfTrue="1">
      <formula>LEFT($R104,1)="S"</formula>
    </cfRule>
  </conditionalFormatting>
  <conditionalFormatting sqref="R105:R133">
    <cfRule type="expression" dxfId="610" priority="796" stopIfTrue="1">
      <formula>LEFT($R$4,1)="S"</formula>
    </cfRule>
  </conditionalFormatting>
  <conditionalFormatting sqref="R105:R133">
    <cfRule type="expression" dxfId="609" priority="795" stopIfTrue="1">
      <formula>LEFT($R105,1)="S"</formula>
    </cfRule>
  </conditionalFormatting>
  <conditionalFormatting sqref="W104">
    <cfRule type="expression" dxfId="608" priority="794" stopIfTrue="1">
      <formula>LEFT($R104,1)="S"</formula>
    </cfRule>
  </conditionalFormatting>
  <conditionalFormatting sqref="X104:AA104">
    <cfRule type="expression" dxfId="607" priority="793" stopIfTrue="1">
      <formula>LEFT($R104,1)="S"</formula>
    </cfRule>
  </conditionalFormatting>
  <conditionalFormatting sqref="W105:W133">
    <cfRule type="expression" dxfId="606" priority="792" stopIfTrue="1">
      <formula>LEFT($R105,1)="S"</formula>
    </cfRule>
  </conditionalFormatting>
  <conditionalFormatting sqref="X105:AA133">
    <cfRule type="expression" dxfId="605" priority="791" stopIfTrue="1">
      <formula>LEFT($R105,1)="S"</formula>
    </cfRule>
  </conditionalFormatting>
  <conditionalFormatting sqref="AB104:AB113">
    <cfRule type="expression" dxfId="604" priority="790" stopIfTrue="1">
      <formula>LEFT($R104,1)="S"</formula>
    </cfRule>
  </conditionalFormatting>
  <conditionalFormatting sqref="AB105:AB133">
    <cfRule type="expression" dxfId="603" priority="789" stopIfTrue="1">
      <formula>LEFT($R105,1)="S"</formula>
    </cfRule>
  </conditionalFormatting>
  <conditionalFormatting sqref="W104">
    <cfRule type="expression" dxfId="602" priority="783" stopIfTrue="1">
      <formula>LEFT($R104,1)="S"</formula>
    </cfRule>
  </conditionalFormatting>
  <conditionalFormatting sqref="W105:W133">
    <cfRule type="expression" dxfId="601" priority="782" stopIfTrue="1">
      <formula>LEFT($R105,1)="S"</formula>
    </cfRule>
  </conditionalFormatting>
  <conditionalFormatting sqref="R137:R167">
    <cfRule type="expression" dxfId="600" priority="781" stopIfTrue="1">
      <formula>LEFT($R137,1)="S"</formula>
    </cfRule>
  </conditionalFormatting>
  <conditionalFormatting sqref="W137:W167">
    <cfRule type="expression" dxfId="599" priority="780" stopIfTrue="1">
      <formula>LEFT($R137,1)="S"</formula>
    </cfRule>
  </conditionalFormatting>
  <conditionalFormatting sqref="X137:AA167">
    <cfRule type="expression" dxfId="598" priority="779" stopIfTrue="1">
      <formula>LEFT($R137,1)="S"</formula>
    </cfRule>
  </conditionalFormatting>
  <conditionalFormatting sqref="W137:W167">
    <cfRule type="expression" dxfId="597" priority="774" stopIfTrue="1">
      <formula>LEFT($R137,1)="S"</formula>
    </cfRule>
  </conditionalFormatting>
  <conditionalFormatting sqref="R137">
    <cfRule type="expression" dxfId="596" priority="773" stopIfTrue="1">
      <formula>LEFT($R137,1)="S"</formula>
    </cfRule>
  </conditionalFormatting>
  <conditionalFormatting sqref="R138:R167">
    <cfRule type="expression" dxfId="595" priority="772" stopIfTrue="1">
      <formula>LEFT($R$4,1)="S"</formula>
    </cfRule>
  </conditionalFormatting>
  <conditionalFormatting sqref="R138:R167">
    <cfRule type="expression" dxfId="594" priority="771" stopIfTrue="1">
      <formula>LEFT($R138,1)="S"</formula>
    </cfRule>
  </conditionalFormatting>
  <conditionalFormatting sqref="W137">
    <cfRule type="expression" dxfId="593" priority="770" stopIfTrue="1">
      <formula>LEFT($R137,1)="S"</formula>
    </cfRule>
  </conditionalFormatting>
  <conditionalFormatting sqref="X137:AA137">
    <cfRule type="expression" dxfId="592" priority="769" stopIfTrue="1">
      <formula>LEFT($R137,1)="S"</formula>
    </cfRule>
  </conditionalFormatting>
  <conditionalFormatting sqref="W138:W167">
    <cfRule type="expression" dxfId="591" priority="768" stopIfTrue="1">
      <formula>LEFT($R138,1)="S"</formula>
    </cfRule>
  </conditionalFormatting>
  <conditionalFormatting sqref="X138:AA167">
    <cfRule type="expression" dxfId="590" priority="767" stopIfTrue="1">
      <formula>LEFT($R138,1)="S"</formula>
    </cfRule>
  </conditionalFormatting>
  <conditionalFormatting sqref="W137">
    <cfRule type="expression" dxfId="589" priority="759" stopIfTrue="1">
      <formula>LEFT($R137,1)="S"</formula>
    </cfRule>
  </conditionalFormatting>
  <conditionalFormatting sqref="W138:W167">
    <cfRule type="expression" dxfId="588" priority="758" stopIfTrue="1">
      <formula>LEFT($R138,1)="S"</formula>
    </cfRule>
  </conditionalFormatting>
  <conditionalFormatting sqref="R171:R200">
    <cfRule type="expression" dxfId="587" priority="757" stopIfTrue="1">
      <formula>LEFT($R171,1)="S"</formula>
    </cfRule>
  </conditionalFormatting>
  <conditionalFormatting sqref="W171:W200">
    <cfRule type="expression" dxfId="586" priority="756" stopIfTrue="1">
      <formula>LEFT($R171,1)="S"</formula>
    </cfRule>
  </conditionalFormatting>
  <conditionalFormatting sqref="X171:AA200">
    <cfRule type="expression" dxfId="585" priority="755" stopIfTrue="1">
      <formula>LEFT($R171,1)="S"</formula>
    </cfRule>
  </conditionalFormatting>
  <conditionalFormatting sqref="W171:W200">
    <cfRule type="expression" dxfId="584" priority="750" stopIfTrue="1">
      <formula>LEFT($R171,1)="S"</formula>
    </cfRule>
  </conditionalFormatting>
  <conditionalFormatting sqref="R171:R200">
    <cfRule type="expression" dxfId="583" priority="749" stopIfTrue="1">
      <formula>LEFT($R171,1)="S"</formula>
    </cfRule>
  </conditionalFormatting>
  <conditionalFormatting sqref="W171:W200">
    <cfRule type="expression" dxfId="582" priority="748" stopIfTrue="1">
      <formula>LEFT($R171,1)="S"</formula>
    </cfRule>
  </conditionalFormatting>
  <conditionalFormatting sqref="X171:AA200">
    <cfRule type="expression" dxfId="581" priority="747" stopIfTrue="1">
      <formula>LEFT($R171,1)="S"</formula>
    </cfRule>
  </conditionalFormatting>
  <conditionalFormatting sqref="W171:W200">
    <cfRule type="expression" dxfId="580" priority="742" stopIfTrue="1">
      <formula>LEFT($R171,1)="S"</formula>
    </cfRule>
  </conditionalFormatting>
  <conditionalFormatting sqref="R171">
    <cfRule type="expression" dxfId="579" priority="741" stopIfTrue="1">
      <formula>LEFT($R171,1)="S"</formula>
    </cfRule>
  </conditionalFormatting>
  <conditionalFormatting sqref="R172:R200">
    <cfRule type="expression" dxfId="578" priority="740" stopIfTrue="1">
      <formula>LEFT($R$4,1)="S"</formula>
    </cfRule>
  </conditionalFormatting>
  <conditionalFormatting sqref="R172:R200">
    <cfRule type="expression" dxfId="577" priority="739" stopIfTrue="1">
      <formula>LEFT($R172,1)="S"</formula>
    </cfRule>
  </conditionalFormatting>
  <conditionalFormatting sqref="W171">
    <cfRule type="expression" dxfId="576" priority="738" stopIfTrue="1">
      <formula>LEFT($R171,1)="S"</formula>
    </cfRule>
  </conditionalFormatting>
  <conditionalFormatting sqref="X171:AA171">
    <cfRule type="expression" dxfId="575" priority="737" stopIfTrue="1">
      <formula>LEFT($R171,1)="S"</formula>
    </cfRule>
  </conditionalFormatting>
  <conditionalFormatting sqref="W172:W200">
    <cfRule type="expression" dxfId="574" priority="736" stopIfTrue="1">
      <formula>LEFT($R172,1)="S"</formula>
    </cfRule>
  </conditionalFormatting>
  <conditionalFormatting sqref="X172:AA200">
    <cfRule type="expression" dxfId="573" priority="735" stopIfTrue="1">
      <formula>LEFT($R172,1)="S"</formula>
    </cfRule>
  </conditionalFormatting>
  <conditionalFormatting sqref="W171">
    <cfRule type="expression" dxfId="572" priority="727" stopIfTrue="1">
      <formula>LEFT($R171,1)="S"</formula>
    </cfRule>
  </conditionalFormatting>
  <conditionalFormatting sqref="W172:W200">
    <cfRule type="expression" dxfId="571" priority="726" stopIfTrue="1">
      <formula>LEFT($R172,1)="S"</formula>
    </cfRule>
  </conditionalFormatting>
  <conditionalFormatting sqref="R204:R234">
    <cfRule type="expression" dxfId="570" priority="725" stopIfTrue="1">
      <formula>LEFT($R204,1)="S"</formula>
    </cfRule>
  </conditionalFormatting>
  <conditionalFormatting sqref="W204:W234">
    <cfRule type="expression" dxfId="569" priority="724" stopIfTrue="1">
      <formula>LEFT($R204,1)="S"</formula>
    </cfRule>
  </conditionalFormatting>
  <conditionalFormatting sqref="X204:AA234">
    <cfRule type="expression" dxfId="568" priority="723" stopIfTrue="1">
      <formula>LEFT($R204,1)="S"</formula>
    </cfRule>
  </conditionalFormatting>
  <conditionalFormatting sqref="W204:W234">
    <cfRule type="expression" dxfId="567" priority="718" stopIfTrue="1">
      <formula>LEFT($R204,1)="S"</formula>
    </cfRule>
  </conditionalFormatting>
  <conditionalFormatting sqref="R204:R234">
    <cfRule type="expression" dxfId="566" priority="717" stopIfTrue="1">
      <formula>LEFT($R204,1)="S"</formula>
    </cfRule>
  </conditionalFormatting>
  <conditionalFormatting sqref="W204:W234">
    <cfRule type="expression" dxfId="565" priority="716" stopIfTrue="1">
      <formula>LEFT($R204,1)="S"</formula>
    </cfRule>
  </conditionalFormatting>
  <conditionalFormatting sqref="X204:AA234">
    <cfRule type="expression" dxfId="564" priority="715" stopIfTrue="1">
      <formula>LEFT($R204,1)="S"</formula>
    </cfRule>
  </conditionalFormatting>
  <conditionalFormatting sqref="W204:W234">
    <cfRule type="expression" dxfId="563" priority="710" stopIfTrue="1">
      <formula>LEFT($R204,1)="S"</formula>
    </cfRule>
  </conditionalFormatting>
  <conditionalFormatting sqref="R204">
    <cfRule type="expression" dxfId="562" priority="709" stopIfTrue="1">
      <formula>LEFT($R204,1)="S"</formula>
    </cfRule>
  </conditionalFormatting>
  <conditionalFormatting sqref="R205:R234">
    <cfRule type="expression" dxfId="561" priority="708" stopIfTrue="1">
      <formula>LEFT($R$4,1)="S"</formula>
    </cfRule>
  </conditionalFormatting>
  <conditionalFormatting sqref="R205:R234">
    <cfRule type="expression" dxfId="560" priority="707" stopIfTrue="1">
      <formula>LEFT($R205,1)="S"</formula>
    </cfRule>
  </conditionalFormatting>
  <conditionalFormatting sqref="W204">
    <cfRule type="expression" dxfId="559" priority="706" stopIfTrue="1">
      <formula>LEFT($R204,1)="S"</formula>
    </cfRule>
  </conditionalFormatting>
  <conditionalFormatting sqref="X204:AA204">
    <cfRule type="expression" dxfId="558" priority="705" stopIfTrue="1">
      <formula>LEFT($R204,1)="S"</formula>
    </cfRule>
  </conditionalFormatting>
  <conditionalFormatting sqref="W205:W234">
    <cfRule type="expression" dxfId="557" priority="704" stopIfTrue="1">
      <formula>LEFT($R205,1)="S"</formula>
    </cfRule>
  </conditionalFormatting>
  <conditionalFormatting sqref="X205:AA234">
    <cfRule type="expression" dxfId="556" priority="703" stopIfTrue="1">
      <formula>LEFT($R205,1)="S"</formula>
    </cfRule>
  </conditionalFormatting>
  <conditionalFormatting sqref="W204">
    <cfRule type="expression" dxfId="555" priority="695" stopIfTrue="1">
      <formula>LEFT($R204,1)="S"</formula>
    </cfRule>
  </conditionalFormatting>
  <conditionalFormatting sqref="W205:W234">
    <cfRule type="expression" dxfId="554" priority="694" stopIfTrue="1">
      <formula>LEFT($R205,1)="S"</formula>
    </cfRule>
  </conditionalFormatting>
  <conditionalFormatting sqref="R238:R268">
    <cfRule type="expression" dxfId="553" priority="693" stopIfTrue="1">
      <formula>LEFT($R238,1)="S"</formula>
    </cfRule>
  </conditionalFormatting>
  <conditionalFormatting sqref="W238:W268">
    <cfRule type="expression" dxfId="552" priority="692" stopIfTrue="1">
      <formula>LEFT($R238,1)="S"</formula>
    </cfRule>
  </conditionalFormatting>
  <conditionalFormatting sqref="X238:AA268">
    <cfRule type="expression" dxfId="551" priority="691" stopIfTrue="1">
      <formula>LEFT($R238,1)="S"</formula>
    </cfRule>
  </conditionalFormatting>
  <conditionalFormatting sqref="W238:W268">
    <cfRule type="expression" dxfId="550" priority="686" stopIfTrue="1">
      <formula>LEFT($R238,1)="S"</formula>
    </cfRule>
  </conditionalFormatting>
  <conditionalFormatting sqref="R238:R268">
    <cfRule type="expression" dxfId="549" priority="685" stopIfTrue="1">
      <formula>LEFT($R238,1)="S"</formula>
    </cfRule>
  </conditionalFormatting>
  <conditionalFormatting sqref="W238:W268">
    <cfRule type="expression" dxfId="548" priority="684" stopIfTrue="1">
      <formula>LEFT($R238,1)="S"</formula>
    </cfRule>
  </conditionalFormatting>
  <conditionalFormatting sqref="X238:AA268">
    <cfRule type="expression" dxfId="547" priority="683" stopIfTrue="1">
      <formula>LEFT($R238,1)="S"</formula>
    </cfRule>
  </conditionalFormatting>
  <conditionalFormatting sqref="W238:W268">
    <cfRule type="expression" dxfId="546" priority="678" stopIfTrue="1">
      <formula>LEFT($R238,1)="S"</formula>
    </cfRule>
  </conditionalFormatting>
  <conditionalFormatting sqref="R238">
    <cfRule type="expression" dxfId="545" priority="677" stopIfTrue="1">
      <formula>LEFT($R238,1)="S"</formula>
    </cfRule>
  </conditionalFormatting>
  <conditionalFormatting sqref="R239:R268">
    <cfRule type="expression" dxfId="544" priority="676" stopIfTrue="1">
      <formula>LEFT($R$4,1)="S"</formula>
    </cfRule>
  </conditionalFormatting>
  <conditionalFormatting sqref="R239:R268">
    <cfRule type="expression" dxfId="543" priority="675" stopIfTrue="1">
      <formula>LEFT($R239,1)="S"</formula>
    </cfRule>
  </conditionalFormatting>
  <conditionalFormatting sqref="W238">
    <cfRule type="expression" dxfId="542" priority="674" stopIfTrue="1">
      <formula>LEFT($R238,1)="S"</formula>
    </cfRule>
  </conditionalFormatting>
  <conditionalFormatting sqref="X238:AA238">
    <cfRule type="expression" dxfId="541" priority="673" stopIfTrue="1">
      <formula>LEFT($R238,1)="S"</formula>
    </cfRule>
  </conditionalFormatting>
  <conditionalFormatting sqref="W239:W268">
    <cfRule type="expression" dxfId="540" priority="672" stopIfTrue="1">
      <formula>LEFT($R239,1)="S"</formula>
    </cfRule>
  </conditionalFormatting>
  <conditionalFormatting sqref="X239:AA268">
    <cfRule type="expression" dxfId="539" priority="671" stopIfTrue="1">
      <formula>LEFT($R239,1)="S"</formula>
    </cfRule>
  </conditionalFormatting>
  <conditionalFormatting sqref="W238">
    <cfRule type="expression" dxfId="538" priority="663" stopIfTrue="1">
      <formula>LEFT($R238,1)="S"</formula>
    </cfRule>
  </conditionalFormatting>
  <conditionalFormatting sqref="W239:W268">
    <cfRule type="expression" dxfId="537" priority="662" stopIfTrue="1">
      <formula>LEFT($R239,1)="S"</formula>
    </cfRule>
  </conditionalFormatting>
  <conditionalFormatting sqref="R272:R301">
    <cfRule type="expression" dxfId="536" priority="661" stopIfTrue="1">
      <formula>LEFT($R272,1)="S"</formula>
    </cfRule>
  </conditionalFormatting>
  <conditionalFormatting sqref="W272:W301">
    <cfRule type="expression" dxfId="535" priority="660" stopIfTrue="1">
      <formula>LEFT($R272,1)="S"</formula>
    </cfRule>
  </conditionalFormatting>
  <conditionalFormatting sqref="X272:AA301">
    <cfRule type="expression" dxfId="534" priority="659" stopIfTrue="1">
      <formula>LEFT($R272,1)="S"</formula>
    </cfRule>
  </conditionalFormatting>
  <conditionalFormatting sqref="W272:W301">
    <cfRule type="expression" dxfId="533" priority="654" stopIfTrue="1">
      <formula>LEFT($R272,1)="S"</formula>
    </cfRule>
  </conditionalFormatting>
  <conditionalFormatting sqref="R272:R301">
    <cfRule type="expression" dxfId="532" priority="653" stopIfTrue="1">
      <formula>LEFT($R272,1)="S"</formula>
    </cfRule>
  </conditionalFormatting>
  <conditionalFormatting sqref="W272:W301">
    <cfRule type="expression" dxfId="531" priority="652" stopIfTrue="1">
      <formula>LEFT($R272,1)="S"</formula>
    </cfRule>
  </conditionalFormatting>
  <conditionalFormatting sqref="X272:AA301">
    <cfRule type="expression" dxfId="530" priority="651" stopIfTrue="1">
      <formula>LEFT($R272,1)="S"</formula>
    </cfRule>
  </conditionalFormatting>
  <conditionalFormatting sqref="W272:W301">
    <cfRule type="expression" dxfId="529" priority="646" stopIfTrue="1">
      <formula>LEFT($R272,1)="S"</formula>
    </cfRule>
  </conditionalFormatting>
  <conditionalFormatting sqref="R272:R301">
    <cfRule type="expression" dxfId="528" priority="645" stopIfTrue="1">
      <formula>LEFT($R272,1)="S"</formula>
    </cfRule>
  </conditionalFormatting>
  <conditionalFormatting sqref="W272:W301">
    <cfRule type="expression" dxfId="527" priority="644" stopIfTrue="1">
      <formula>LEFT($R272,1)="S"</formula>
    </cfRule>
  </conditionalFormatting>
  <conditionalFormatting sqref="X272:AA301">
    <cfRule type="expression" dxfId="526" priority="643" stopIfTrue="1">
      <formula>LEFT($R272,1)="S"</formula>
    </cfRule>
  </conditionalFormatting>
  <conditionalFormatting sqref="W272:W301">
    <cfRule type="expression" dxfId="525" priority="638" stopIfTrue="1">
      <formula>LEFT($R272,1)="S"</formula>
    </cfRule>
  </conditionalFormatting>
  <conditionalFormatting sqref="R272">
    <cfRule type="expression" dxfId="524" priority="637" stopIfTrue="1">
      <formula>LEFT($R272,1)="S"</formula>
    </cfRule>
  </conditionalFormatting>
  <conditionalFormatting sqref="R273:R301">
    <cfRule type="expression" dxfId="523" priority="636" stopIfTrue="1">
      <formula>LEFT($R$4,1)="S"</formula>
    </cfRule>
  </conditionalFormatting>
  <conditionalFormatting sqref="R273:R301">
    <cfRule type="expression" dxfId="522" priority="635" stopIfTrue="1">
      <formula>LEFT($R273,1)="S"</formula>
    </cfRule>
  </conditionalFormatting>
  <conditionalFormatting sqref="W272">
    <cfRule type="expression" dxfId="521" priority="634" stopIfTrue="1">
      <formula>LEFT($R272,1)="S"</formula>
    </cfRule>
  </conditionalFormatting>
  <conditionalFormatting sqref="X272:AA272">
    <cfRule type="expression" dxfId="520" priority="633" stopIfTrue="1">
      <formula>LEFT($R272,1)="S"</formula>
    </cfRule>
  </conditionalFormatting>
  <conditionalFormatting sqref="W273:W301">
    <cfRule type="expression" dxfId="519" priority="632" stopIfTrue="1">
      <formula>LEFT($R273,1)="S"</formula>
    </cfRule>
  </conditionalFormatting>
  <conditionalFormatting sqref="X273:AA301">
    <cfRule type="expression" dxfId="518" priority="631" stopIfTrue="1">
      <formula>LEFT($R273,1)="S"</formula>
    </cfRule>
  </conditionalFormatting>
  <conditionalFormatting sqref="W272">
    <cfRule type="expression" dxfId="517" priority="623" stopIfTrue="1">
      <formula>LEFT($R272,1)="S"</formula>
    </cfRule>
  </conditionalFormatting>
  <conditionalFormatting sqref="W273:W301">
    <cfRule type="expression" dxfId="516" priority="622" stopIfTrue="1">
      <formula>LEFT($R273,1)="S"</formula>
    </cfRule>
  </conditionalFormatting>
  <conditionalFormatting sqref="R305:R335">
    <cfRule type="expression" dxfId="515" priority="621" stopIfTrue="1">
      <formula>LEFT($R305,1)="S"</formula>
    </cfRule>
  </conditionalFormatting>
  <conditionalFormatting sqref="W305:W335">
    <cfRule type="expression" dxfId="514" priority="620" stopIfTrue="1">
      <formula>LEFT($R305,1)="S"</formula>
    </cfRule>
  </conditionalFormatting>
  <conditionalFormatting sqref="X305:AA335">
    <cfRule type="expression" dxfId="513" priority="619" stopIfTrue="1">
      <formula>LEFT($R305,1)="S"</formula>
    </cfRule>
  </conditionalFormatting>
  <conditionalFormatting sqref="W305:W335">
    <cfRule type="expression" dxfId="512" priority="614" stopIfTrue="1">
      <formula>LEFT($R305,1)="S"</formula>
    </cfRule>
  </conditionalFormatting>
  <conditionalFormatting sqref="R305:R335">
    <cfRule type="expression" dxfId="511" priority="613" stopIfTrue="1">
      <formula>LEFT($R305,1)="S"</formula>
    </cfRule>
  </conditionalFormatting>
  <conditionalFormatting sqref="W305:W335">
    <cfRule type="expression" dxfId="510" priority="612" stopIfTrue="1">
      <formula>LEFT($R305,1)="S"</formula>
    </cfRule>
  </conditionalFormatting>
  <conditionalFormatting sqref="X305:AA335">
    <cfRule type="expression" dxfId="509" priority="611" stopIfTrue="1">
      <formula>LEFT($R305,1)="S"</formula>
    </cfRule>
  </conditionalFormatting>
  <conditionalFormatting sqref="W305:W335">
    <cfRule type="expression" dxfId="508" priority="606" stopIfTrue="1">
      <formula>LEFT($R305,1)="S"</formula>
    </cfRule>
  </conditionalFormatting>
  <conditionalFormatting sqref="R305:R335">
    <cfRule type="expression" dxfId="507" priority="605" stopIfTrue="1">
      <formula>LEFT($R305,1)="S"</formula>
    </cfRule>
  </conditionalFormatting>
  <conditionalFormatting sqref="W305:W335">
    <cfRule type="expression" dxfId="506" priority="604" stopIfTrue="1">
      <formula>LEFT($R305,1)="S"</formula>
    </cfRule>
  </conditionalFormatting>
  <conditionalFormatting sqref="X305:AA335">
    <cfRule type="expression" dxfId="505" priority="603" stopIfTrue="1">
      <formula>LEFT($R305,1)="S"</formula>
    </cfRule>
  </conditionalFormatting>
  <conditionalFormatting sqref="W305:W335">
    <cfRule type="expression" dxfId="504" priority="598" stopIfTrue="1">
      <formula>LEFT($R305,1)="S"</formula>
    </cfRule>
  </conditionalFormatting>
  <conditionalFormatting sqref="R305">
    <cfRule type="expression" dxfId="503" priority="597" stopIfTrue="1">
      <formula>LEFT($R305,1)="S"</formula>
    </cfRule>
  </conditionalFormatting>
  <conditionalFormatting sqref="R306:R335">
    <cfRule type="expression" dxfId="502" priority="596" stopIfTrue="1">
      <formula>LEFT($R$4,1)="S"</formula>
    </cfRule>
  </conditionalFormatting>
  <conditionalFormatting sqref="R306:R335">
    <cfRule type="expression" dxfId="501" priority="595" stopIfTrue="1">
      <formula>LEFT($R306,1)="S"</formula>
    </cfRule>
  </conditionalFormatting>
  <conditionalFormatting sqref="W305">
    <cfRule type="expression" dxfId="500" priority="594" stopIfTrue="1">
      <formula>LEFT($R305,1)="S"</formula>
    </cfRule>
  </conditionalFormatting>
  <conditionalFormatting sqref="X305:AA305">
    <cfRule type="expression" dxfId="499" priority="593" stopIfTrue="1">
      <formula>LEFT($R305,1)="S"</formula>
    </cfRule>
  </conditionalFormatting>
  <conditionalFormatting sqref="W306:W335">
    <cfRule type="expression" dxfId="498" priority="592" stopIfTrue="1">
      <formula>LEFT($R306,1)="S"</formula>
    </cfRule>
  </conditionalFormatting>
  <conditionalFormatting sqref="X306:AA335">
    <cfRule type="expression" dxfId="497" priority="591" stopIfTrue="1">
      <formula>LEFT($R306,1)="S"</formula>
    </cfRule>
  </conditionalFormatting>
  <conditionalFormatting sqref="W305">
    <cfRule type="expression" dxfId="496" priority="583" stopIfTrue="1">
      <formula>LEFT($R305,1)="S"</formula>
    </cfRule>
  </conditionalFormatting>
  <conditionalFormatting sqref="W306:W335">
    <cfRule type="expression" dxfId="495" priority="582" stopIfTrue="1">
      <formula>LEFT($R306,1)="S"</formula>
    </cfRule>
  </conditionalFormatting>
  <conditionalFormatting sqref="R339:R368">
    <cfRule type="expression" dxfId="494" priority="581" stopIfTrue="1">
      <formula>LEFT($R339,1)="S"</formula>
    </cfRule>
  </conditionalFormatting>
  <conditionalFormatting sqref="W339:W368">
    <cfRule type="expression" dxfId="493" priority="580" stopIfTrue="1">
      <formula>LEFT($R339,1)="S"</formula>
    </cfRule>
  </conditionalFormatting>
  <conditionalFormatting sqref="X339:AA368">
    <cfRule type="expression" dxfId="492" priority="579" stopIfTrue="1">
      <formula>LEFT($R339,1)="S"</formula>
    </cfRule>
  </conditionalFormatting>
  <conditionalFormatting sqref="W339:W368">
    <cfRule type="expression" dxfId="491" priority="574" stopIfTrue="1">
      <formula>LEFT($R339,1)="S"</formula>
    </cfRule>
  </conditionalFormatting>
  <conditionalFormatting sqref="R339:R368">
    <cfRule type="expression" dxfId="490" priority="573" stopIfTrue="1">
      <formula>LEFT($R339,1)="S"</formula>
    </cfRule>
  </conditionalFormatting>
  <conditionalFormatting sqref="W339:W368">
    <cfRule type="expression" dxfId="489" priority="572" stopIfTrue="1">
      <formula>LEFT($R339,1)="S"</formula>
    </cfRule>
  </conditionalFormatting>
  <conditionalFormatting sqref="X339:AA368">
    <cfRule type="expression" dxfId="488" priority="571" stopIfTrue="1">
      <formula>LEFT($R339,1)="S"</formula>
    </cfRule>
  </conditionalFormatting>
  <conditionalFormatting sqref="W339:W368">
    <cfRule type="expression" dxfId="487" priority="566" stopIfTrue="1">
      <formula>LEFT($R339,1)="S"</formula>
    </cfRule>
  </conditionalFormatting>
  <conditionalFormatting sqref="R339:R368">
    <cfRule type="expression" dxfId="486" priority="565" stopIfTrue="1">
      <formula>LEFT($R339,1)="S"</formula>
    </cfRule>
  </conditionalFormatting>
  <conditionalFormatting sqref="W339:W368">
    <cfRule type="expression" dxfId="485" priority="564" stopIfTrue="1">
      <formula>LEFT($R339,1)="S"</formula>
    </cfRule>
  </conditionalFormatting>
  <conditionalFormatting sqref="X339:AA368">
    <cfRule type="expression" dxfId="484" priority="563" stopIfTrue="1">
      <formula>LEFT($R339,1)="S"</formula>
    </cfRule>
  </conditionalFormatting>
  <conditionalFormatting sqref="W339:W368">
    <cfRule type="expression" dxfId="483" priority="558" stopIfTrue="1">
      <formula>LEFT($R339,1)="S"</formula>
    </cfRule>
  </conditionalFormatting>
  <conditionalFormatting sqref="R339:R368">
    <cfRule type="expression" dxfId="482" priority="557" stopIfTrue="1">
      <formula>LEFT($R339,1)="S"</formula>
    </cfRule>
  </conditionalFormatting>
  <conditionalFormatting sqref="W339:W368">
    <cfRule type="expression" dxfId="481" priority="556" stopIfTrue="1">
      <formula>LEFT($R339,1)="S"</formula>
    </cfRule>
  </conditionalFormatting>
  <conditionalFormatting sqref="X339:AA368">
    <cfRule type="expression" dxfId="480" priority="555" stopIfTrue="1">
      <formula>LEFT($R339,1)="S"</formula>
    </cfRule>
  </conditionalFormatting>
  <conditionalFormatting sqref="W339:W368">
    <cfRule type="expression" dxfId="479" priority="550" stopIfTrue="1">
      <formula>LEFT($R339,1)="S"</formula>
    </cfRule>
  </conditionalFormatting>
  <conditionalFormatting sqref="R339">
    <cfRule type="expression" dxfId="478" priority="549" stopIfTrue="1">
      <formula>LEFT($R339,1)="S"</formula>
    </cfRule>
  </conditionalFormatting>
  <conditionalFormatting sqref="R340:R368">
    <cfRule type="expression" dxfId="477" priority="548" stopIfTrue="1">
      <formula>LEFT($R$4,1)="S"</formula>
    </cfRule>
  </conditionalFormatting>
  <conditionalFormatting sqref="R340:R368">
    <cfRule type="expression" dxfId="476" priority="547" stopIfTrue="1">
      <formula>LEFT($R340,1)="S"</formula>
    </cfRule>
  </conditionalFormatting>
  <conditionalFormatting sqref="W339">
    <cfRule type="expression" dxfId="475" priority="546" stopIfTrue="1">
      <formula>LEFT($R339,1)="S"</formula>
    </cfRule>
  </conditionalFormatting>
  <conditionalFormatting sqref="X339:AA339">
    <cfRule type="expression" dxfId="474" priority="545" stopIfTrue="1">
      <formula>LEFT($R339,1)="S"</formula>
    </cfRule>
  </conditionalFormatting>
  <conditionalFormatting sqref="W340:W368">
    <cfRule type="expression" dxfId="473" priority="544" stopIfTrue="1">
      <formula>LEFT($R340,1)="S"</formula>
    </cfRule>
  </conditionalFormatting>
  <conditionalFormatting sqref="X340:AA368">
    <cfRule type="expression" dxfId="472" priority="543" stopIfTrue="1">
      <formula>LEFT($R340,1)="S"</formula>
    </cfRule>
  </conditionalFormatting>
  <conditionalFormatting sqref="W339">
    <cfRule type="expression" dxfId="471" priority="535" stopIfTrue="1">
      <formula>LEFT($R339,1)="S"</formula>
    </cfRule>
  </conditionalFormatting>
  <conditionalFormatting sqref="W340:W368">
    <cfRule type="expression" dxfId="470" priority="534" stopIfTrue="1">
      <formula>LEFT($R340,1)="S"</formula>
    </cfRule>
  </conditionalFormatting>
  <conditionalFormatting sqref="R372:R402">
    <cfRule type="expression" dxfId="469" priority="533" stopIfTrue="1">
      <formula>LEFT($R372,1)="S"</formula>
    </cfRule>
  </conditionalFormatting>
  <conditionalFormatting sqref="W372:W402">
    <cfRule type="expression" dxfId="468" priority="532" stopIfTrue="1">
      <formula>LEFT($R372,1)="S"</formula>
    </cfRule>
  </conditionalFormatting>
  <conditionalFormatting sqref="X372:AA402">
    <cfRule type="expression" dxfId="467" priority="531" stopIfTrue="1">
      <formula>LEFT($R372,1)="S"</formula>
    </cfRule>
  </conditionalFormatting>
  <conditionalFormatting sqref="W372:W402">
    <cfRule type="expression" dxfId="466" priority="526" stopIfTrue="1">
      <formula>LEFT($R372,1)="S"</formula>
    </cfRule>
  </conditionalFormatting>
  <conditionalFormatting sqref="R372:R402">
    <cfRule type="expression" dxfId="465" priority="525" stopIfTrue="1">
      <formula>LEFT($R372,1)="S"</formula>
    </cfRule>
  </conditionalFormatting>
  <conditionalFormatting sqref="W372:W402">
    <cfRule type="expression" dxfId="464" priority="524" stopIfTrue="1">
      <formula>LEFT($R372,1)="S"</formula>
    </cfRule>
  </conditionalFormatting>
  <conditionalFormatting sqref="X372:AA402">
    <cfRule type="expression" dxfId="463" priority="523" stopIfTrue="1">
      <formula>LEFT($R372,1)="S"</formula>
    </cfRule>
  </conditionalFormatting>
  <conditionalFormatting sqref="W372:W402">
    <cfRule type="expression" dxfId="462" priority="518" stopIfTrue="1">
      <formula>LEFT($R372,1)="S"</formula>
    </cfRule>
  </conditionalFormatting>
  <conditionalFormatting sqref="R372:R402">
    <cfRule type="expression" dxfId="461" priority="517" stopIfTrue="1">
      <formula>LEFT($R372,1)="S"</formula>
    </cfRule>
  </conditionalFormatting>
  <conditionalFormatting sqref="W372:W402">
    <cfRule type="expression" dxfId="460" priority="516" stopIfTrue="1">
      <formula>LEFT($R372,1)="S"</formula>
    </cfRule>
  </conditionalFormatting>
  <conditionalFormatting sqref="X372:AA402">
    <cfRule type="expression" dxfId="459" priority="515" stopIfTrue="1">
      <formula>LEFT($R372,1)="S"</formula>
    </cfRule>
  </conditionalFormatting>
  <conditionalFormatting sqref="W372:W402">
    <cfRule type="expression" dxfId="458" priority="510" stopIfTrue="1">
      <formula>LEFT($R372,1)="S"</formula>
    </cfRule>
  </conditionalFormatting>
  <conditionalFormatting sqref="R372:R402">
    <cfRule type="expression" dxfId="457" priority="509" stopIfTrue="1">
      <formula>LEFT($R372,1)="S"</formula>
    </cfRule>
  </conditionalFormatting>
  <conditionalFormatting sqref="W372:W402">
    <cfRule type="expression" dxfId="456" priority="508" stopIfTrue="1">
      <formula>LEFT($R372,1)="S"</formula>
    </cfRule>
  </conditionalFormatting>
  <conditionalFormatting sqref="X372:AA402">
    <cfRule type="expression" dxfId="455" priority="507" stopIfTrue="1">
      <formula>LEFT($R372,1)="S"</formula>
    </cfRule>
  </conditionalFormatting>
  <conditionalFormatting sqref="W372:W402">
    <cfRule type="expression" dxfId="454" priority="502" stopIfTrue="1">
      <formula>LEFT($R372,1)="S"</formula>
    </cfRule>
  </conditionalFormatting>
  <conditionalFormatting sqref="R372">
    <cfRule type="expression" dxfId="453" priority="501" stopIfTrue="1">
      <formula>LEFT($R372,1)="S"</formula>
    </cfRule>
  </conditionalFormatting>
  <conditionalFormatting sqref="R373:R402">
    <cfRule type="expression" dxfId="452" priority="500" stopIfTrue="1">
      <formula>LEFT($R$4,1)="S"</formula>
    </cfRule>
  </conditionalFormatting>
  <conditionalFormatting sqref="R373:R402">
    <cfRule type="expression" dxfId="451" priority="499" stopIfTrue="1">
      <formula>LEFT($R373,1)="S"</formula>
    </cfRule>
  </conditionalFormatting>
  <conditionalFormatting sqref="W372">
    <cfRule type="expression" dxfId="450" priority="498" stopIfTrue="1">
      <formula>LEFT($R372,1)="S"</formula>
    </cfRule>
  </conditionalFormatting>
  <conditionalFormatting sqref="X372:AA372">
    <cfRule type="expression" dxfId="449" priority="497" stopIfTrue="1">
      <formula>LEFT($R372,1)="S"</formula>
    </cfRule>
  </conditionalFormatting>
  <conditionalFormatting sqref="W373:W402">
    <cfRule type="expression" dxfId="448" priority="496" stopIfTrue="1">
      <formula>LEFT($R373,1)="S"</formula>
    </cfRule>
  </conditionalFormatting>
  <conditionalFormatting sqref="X373:AA402">
    <cfRule type="expression" dxfId="447" priority="495" stopIfTrue="1">
      <formula>LEFT($R373,1)="S"</formula>
    </cfRule>
  </conditionalFormatting>
  <conditionalFormatting sqref="W372">
    <cfRule type="expression" dxfId="446" priority="487" stopIfTrue="1">
      <formula>LEFT($R372,1)="S"</formula>
    </cfRule>
  </conditionalFormatting>
  <conditionalFormatting sqref="W373:W402">
    <cfRule type="expression" dxfId="445" priority="486" stopIfTrue="1">
      <formula>LEFT($R373,1)="S"</formula>
    </cfRule>
  </conditionalFormatting>
  <conditionalFormatting sqref="R339:R368">
    <cfRule type="expression" dxfId="444" priority="485" stopIfTrue="1">
      <formula>LEFT($R339,1)="S"</formula>
    </cfRule>
  </conditionalFormatting>
  <conditionalFormatting sqref="W339:W368">
    <cfRule type="expression" dxfId="443" priority="484" stopIfTrue="1">
      <formula>LEFT($R339,1)="S"</formula>
    </cfRule>
  </conditionalFormatting>
  <conditionalFormatting sqref="X339:AA368">
    <cfRule type="expression" dxfId="442" priority="483" stopIfTrue="1">
      <formula>LEFT($R339,1)="S"</formula>
    </cfRule>
  </conditionalFormatting>
  <conditionalFormatting sqref="W339:W368">
    <cfRule type="expression" dxfId="441" priority="478" stopIfTrue="1">
      <formula>LEFT($R339,1)="S"</formula>
    </cfRule>
  </conditionalFormatting>
  <conditionalFormatting sqref="R339:R368">
    <cfRule type="expression" dxfId="440" priority="477" stopIfTrue="1">
      <formula>LEFT($R339,1)="S"</formula>
    </cfRule>
  </conditionalFormatting>
  <conditionalFormatting sqref="W339:W368">
    <cfRule type="expression" dxfId="439" priority="476" stopIfTrue="1">
      <formula>LEFT($R339,1)="S"</formula>
    </cfRule>
  </conditionalFormatting>
  <conditionalFormatting sqref="X339:AA368">
    <cfRule type="expression" dxfId="438" priority="475" stopIfTrue="1">
      <formula>LEFT($R339,1)="S"</formula>
    </cfRule>
  </conditionalFormatting>
  <conditionalFormatting sqref="W339:W368">
    <cfRule type="expression" dxfId="437" priority="470" stopIfTrue="1">
      <formula>LEFT($R339,1)="S"</formula>
    </cfRule>
  </conditionalFormatting>
  <conditionalFormatting sqref="R339:R368">
    <cfRule type="expression" dxfId="436" priority="469" stopIfTrue="1">
      <formula>LEFT($R339,1)="S"</formula>
    </cfRule>
  </conditionalFormatting>
  <conditionalFormatting sqref="W339:W368">
    <cfRule type="expression" dxfId="435" priority="468" stopIfTrue="1">
      <formula>LEFT($R339,1)="S"</formula>
    </cfRule>
  </conditionalFormatting>
  <conditionalFormatting sqref="X339:AA368">
    <cfRule type="expression" dxfId="434" priority="467" stopIfTrue="1">
      <formula>LEFT($R339,1)="S"</formula>
    </cfRule>
  </conditionalFormatting>
  <conditionalFormatting sqref="W339:W368">
    <cfRule type="expression" dxfId="433" priority="462" stopIfTrue="1">
      <formula>LEFT($R339,1)="S"</formula>
    </cfRule>
  </conditionalFormatting>
  <conditionalFormatting sqref="R339:R368">
    <cfRule type="expression" dxfId="432" priority="461" stopIfTrue="1">
      <formula>LEFT($R339,1)="S"</formula>
    </cfRule>
  </conditionalFormatting>
  <conditionalFormatting sqref="W339:W368">
    <cfRule type="expression" dxfId="431" priority="460" stopIfTrue="1">
      <formula>LEFT($R339,1)="S"</formula>
    </cfRule>
  </conditionalFormatting>
  <conditionalFormatting sqref="X339:AA368">
    <cfRule type="expression" dxfId="430" priority="459" stopIfTrue="1">
      <formula>LEFT($R339,1)="S"</formula>
    </cfRule>
  </conditionalFormatting>
  <conditionalFormatting sqref="W339:W368">
    <cfRule type="expression" dxfId="429" priority="454" stopIfTrue="1">
      <formula>LEFT($R339,1)="S"</formula>
    </cfRule>
  </conditionalFormatting>
  <conditionalFormatting sqref="R339">
    <cfRule type="expression" dxfId="428" priority="453" stopIfTrue="1">
      <formula>LEFT($R339,1)="S"</formula>
    </cfRule>
  </conditionalFormatting>
  <conditionalFormatting sqref="R340:R368">
    <cfRule type="expression" dxfId="427" priority="452" stopIfTrue="1">
      <formula>LEFT($R$4,1)="S"</formula>
    </cfRule>
  </conditionalFormatting>
  <conditionalFormatting sqref="R340:R368">
    <cfRule type="expression" dxfId="426" priority="451" stopIfTrue="1">
      <formula>LEFT($R340,1)="S"</formula>
    </cfRule>
  </conditionalFormatting>
  <conditionalFormatting sqref="W339">
    <cfRule type="expression" dxfId="425" priority="450" stopIfTrue="1">
      <formula>LEFT($R339,1)="S"</formula>
    </cfRule>
  </conditionalFormatting>
  <conditionalFormatting sqref="X339:AA339">
    <cfRule type="expression" dxfId="424" priority="449" stopIfTrue="1">
      <formula>LEFT($R339,1)="S"</formula>
    </cfRule>
  </conditionalFormatting>
  <conditionalFormatting sqref="W340:W368">
    <cfRule type="expression" dxfId="423" priority="448" stopIfTrue="1">
      <formula>LEFT($R340,1)="S"</formula>
    </cfRule>
  </conditionalFormatting>
  <conditionalFormatting sqref="X340:AA368">
    <cfRule type="expression" dxfId="422" priority="447" stopIfTrue="1">
      <formula>LEFT($R340,1)="S"</formula>
    </cfRule>
  </conditionalFormatting>
  <conditionalFormatting sqref="W339">
    <cfRule type="expression" dxfId="421" priority="439" stopIfTrue="1">
      <formula>LEFT($R339,1)="S"</formula>
    </cfRule>
  </conditionalFormatting>
  <conditionalFormatting sqref="W340:W368">
    <cfRule type="expression" dxfId="420" priority="438" stopIfTrue="1">
      <formula>LEFT($R340,1)="S"</formula>
    </cfRule>
  </conditionalFormatting>
  <conditionalFormatting sqref="AB119:AB120">
    <cfRule type="expression" dxfId="419" priority="437" stopIfTrue="1">
      <formula>LEFT($R119,1)="S"</formula>
    </cfRule>
  </conditionalFormatting>
  <conditionalFormatting sqref="AB126:AB127">
    <cfRule type="expression" dxfId="418" priority="436" stopIfTrue="1">
      <formula>LEFT($R126,1)="S"</formula>
    </cfRule>
  </conditionalFormatting>
  <conditionalFormatting sqref="AB133">
    <cfRule type="expression" dxfId="417" priority="435" stopIfTrue="1">
      <formula>LEFT($R133,1)="S"</formula>
    </cfRule>
  </conditionalFormatting>
  <conditionalFormatting sqref="AC105:AC111">
    <cfRule type="expression" dxfId="416" priority="424" stopIfTrue="1">
      <formula>LEFT($R105,1)="S"</formula>
    </cfRule>
  </conditionalFormatting>
  <conditionalFormatting sqref="AC105:AC111">
    <cfRule type="expression" dxfId="415" priority="423" stopIfTrue="1">
      <formula>LEFT($R105,1)="S"</formula>
    </cfRule>
  </conditionalFormatting>
  <conditionalFormatting sqref="AC105:AC111">
    <cfRule type="expression" dxfId="414" priority="422" stopIfTrue="1">
      <formula>LEFT($R105,1)="S"</formula>
    </cfRule>
  </conditionalFormatting>
  <conditionalFormatting sqref="AC104">
    <cfRule type="expression" dxfId="413" priority="421" stopIfTrue="1">
      <formula>LEFT($R104,1)="S"</formula>
    </cfRule>
  </conditionalFormatting>
  <conditionalFormatting sqref="AC104">
    <cfRule type="expression" dxfId="412" priority="420" stopIfTrue="1">
      <formula>LEFT($R104,1)="S"</formula>
    </cfRule>
  </conditionalFormatting>
  <conditionalFormatting sqref="AC104">
    <cfRule type="expression" dxfId="411" priority="419" stopIfTrue="1">
      <formula>LEFT($R104,1)="S"</formula>
    </cfRule>
  </conditionalFormatting>
  <conditionalFormatting sqref="AC112:AC118">
    <cfRule type="expression" dxfId="410" priority="415" stopIfTrue="1">
      <formula>LEFT($R112,1)="S"</formula>
    </cfRule>
  </conditionalFormatting>
  <conditionalFormatting sqref="AC112:AC118">
    <cfRule type="expression" dxfId="409" priority="414" stopIfTrue="1">
      <formula>LEFT($R112,1)="S"</formula>
    </cfRule>
  </conditionalFormatting>
  <conditionalFormatting sqref="AC112:AC118">
    <cfRule type="expression" dxfId="408" priority="413" stopIfTrue="1">
      <formula>LEFT($R112,1)="S"</formula>
    </cfRule>
  </conditionalFormatting>
  <conditionalFormatting sqref="AC119:AC125">
    <cfRule type="expression" dxfId="407" priority="412" stopIfTrue="1">
      <formula>LEFT($R119,1)="S"</formula>
    </cfRule>
  </conditionalFormatting>
  <conditionalFormatting sqref="AC119:AC125">
    <cfRule type="expression" dxfId="406" priority="411" stopIfTrue="1">
      <formula>LEFT($R119,1)="S"</formula>
    </cfRule>
  </conditionalFormatting>
  <conditionalFormatting sqref="AC119:AC125">
    <cfRule type="expression" dxfId="405" priority="410" stopIfTrue="1">
      <formula>LEFT($R119,1)="S"</formula>
    </cfRule>
  </conditionalFormatting>
  <conditionalFormatting sqref="AC126:AC132">
    <cfRule type="expression" dxfId="404" priority="409" stopIfTrue="1">
      <formula>LEFT($R126,1)="S"</formula>
    </cfRule>
  </conditionalFormatting>
  <conditionalFormatting sqref="AC126:AC132">
    <cfRule type="expression" dxfId="403" priority="408" stopIfTrue="1">
      <formula>LEFT($R126,1)="S"</formula>
    </cfRule>
  </conditionalFormatting>
  <conditionalFormatting sqref="AC126:AC132">
    <cfRule type="expression" dxfId="402" priority="407" stopIfTrue="1">
      <formula>LEFT($R126,1)="S"</formula>
    </cfRule>
  </conditionalFormatting>
  <conditionalFormatting sqref="AC133">
    <cfRule type="expression" dxfId="401" priority="406" stopIfTrue="1">
      <formula>LEFT($R133,1)="S"</formula>
    </cfRule>
  </conditionalFormatting>
  <conditionalFormatting sqref="AC133">
    <cfRule type="expression" dxfId="400" priority="405" stopIfTrue="1">
      <formula>LEFT($R133,1)="S"</formula>
    </cfRule>
  </conditionalFormatting>
  <conditionalFormatting sqref="AC133">
    <cfRule type="expression" dxfId="399" priority="404" stopIfTrue="1">
      <formula>LEFT($R133,1)="S"</formula>
    </cfRule>
  </conditionalFormatting>
  <conditionalFormatting sqref="AD104:AD133">
    <cfRule type="expression" dxfId="398" priority="403" stopIfTrue="1">
      <formula>LEFT($R104,1)="S"</formula>
    </cfRule>
  </conditionalFormatting>
  <conditionalFormatting sqref="AD104:AD133">
    <cfRule type="expression" dxfId="397" priority="402" stopIfTrue="1">
      <formula>LEFT($R104,1)="S"</formula>
    </cfRule>
  </conditionalFormatting>
  <conditionalFormatting sqref="AD104:AD133">
    <cfRule type="expression" dxfId="396" priority="401" stopIfTrue="1">
      <formula>LEFT($R104,1)="S"</formula>
    </cfRule>
  </conditionalFormatting>
  <conditionalFormatting sqref="AE104:AE133">
    <cfRule type="expression" dxfId="395" priority="400" stopIfTrue="1">
      <formula>LEFT($R104,1)="S"</formula>
    </cfRule>
  </conditionalFormatting>
  <conditionalFormatting sqref="AE104:AE133">
    <cfRule type="expression" dxfId="394" priority="399" stopIfTrue="1">
      <formula>LEFT($R104,1)="S"</formula>
    </cfRule>
  </conditionalFormatting>
  <conditionalFormatting sqref="AE104:AE133">
    <cfRule type="expression" dxfId="393" priority="398" stopIfTrue="1">
      <formula>LEFT($R104,1)="S"</formula>
    </cfRule>
  </conditionalFormatting>
  <conditionalFormatting sqref="AB171:AB200">
    <cfRule type="expression" dxfId="392" priority="397" stopIfTrue="1">
      <formula>LEFT($R171,1)="S"</formula>
    </cfRule>
  </conditionalFormatting>
  <conditionalFormatting sqref="AB171:AB200">
    <cfRule type="expression" dxfId="391" priority="396" stopIfTrue="1">
      <formula>LEFT($R171,1)="S"</formula>
    </cfRule>
  </conditionalFormatting>
  <conditionalFormatting sqref="AB171:AB180">
    <cfRule type="expression" dxfId="390" priority="395" stopIfTrue="1">
      <formula>LEFT($R171,1)="S"</formula>
    </cfRule>
  </conditionalFormatting>
  <conditionalFormatting sqref="AB172:AB200">
    <cfRule type="expression" dxfId="389" priority="394" stopIfTrue="1">
      <formula>LEFT($R172,1)="S"</formula>
    </cfRule>
  </conditionalFormatting>
  <conditionalFormatting sqref="AB186:AB187">
    <cfRule type="expression" dxfId="388" priority="393" stopIfTrue="1">
      <formula>LEFT($R186,1)="S"</formula>
    </cfRule>
  </conditionalFormatting>
  <conditionalFormatting sqref="AB193:AB194">
    <cfRule type="expression" dxfId="387" priority="392" stopIfTrue="1">
      <formula>LEFT($R193,1)="S"</formula>
    </cfRule>
  </conditionalFormatting>
  <conditionalFormatting sqref="AB200">
    <cfRule type="expression" dxfId="386" priority="391" stopIfTrue="1">
      <formula>LEFT($R200,1)="S"</formula>
    </cfRule>
  </conditionalFormatting>
  <conditionalFormatting sqref="AC172:AC178">
    <cfRule type="expression" dxfId="385" priority="390" stopIfTrue="1">
      <formula>LEFT($R172,1)="S"</formula>
    </cfRule>
  </conditionalFormatting>
  <conditionalFormatting sqref="AC172:AC178">
    <cfRule type="expression" dxfId="384" priority="389" stopIfTrue="1">
      <formula>LEFT($R172,1)="S"</formula>
    </cfRule>
  </conditionalFormatting>
  <conditionalFormatting sqref="AC172:AC178">
    <cfRule type="expression" dxfId="383" priority="388" stopIfTrue="1">
      <formula>LEFT($R172,1)="S"</formula>
    </cfRule>
  </conditionalFormatting>
  <conditionalFormatting sqref="AC171">
    <cfRule type="expression" dxfId="382" priority="387" stopIfTrue="1">
      <formula>LEFT($R171,1)="S"</formula>
    </cfRule>
  </conditionalFormatting>
  <conditionalFormatting sqref="AC171">
    <cfRule type="expression" dxfId="381" priority="386" stopIfTrue="1">
      <formula>LEFT($R171,1)="S"</formula>
    </cfRule>
  </conditionalFormatting>
  <conditionalFormatting sqref="AC171">
    <cfRule type="expression" dxfId="380" priority="385" stopIfTrue="1">
      <formula>LEFT($R171,1)="S"</formula>
    </cfRule>
  </conditionalFormatting>
  <conditionalFormatting sqref="AC179:AC185">
    <cfRule type="expression" dxfId="379" priority="384" stopIfTrue="1">
      <formula>LEFT($R179,1)="S"</formula>
    </cfRule>
  </conditionalFormatting>
  <conditionalFormatting sqref="AC179:AC185">
    <cfRule type="expression" dxfId="378" priority="383" stopIfTrue="1">
      <formula>LEFT($R179,1)="S"</formula>
    </cfRule>
  </conditionalFormatting>
  <conditionalFormatting sqref="AC179:AC185">
    <cfRule type="expression" dxfId="377" priority="382" stopIfTrue="1">
      <formula>LEFT($R179,1)="S"</formula>
    </cfRule>
  </conditionalFormatting>
  <conditionalFormatting sqref="AC186:AC192">
    <cfRule type="expression" dxfId="376" priority="381" stopIfTrue="1">
      <formula>LEFT($R186,1)="S"</formula>
    </cfRule>
  </conditionalFormatting>
  <conditionalFormatting sqref="AC186:AC192">
    <cfRule type="expression" dxfId="375" priority="380" stopIfTrue="1">
      <formula>LEFT($R186,1)="S"</formula>
    </cfRule>
  </conditionalFormatting>
  <conditionalFormatting sqref="AC186:AC192">
    <cfRule type="expression" dxfId="374" priority="379" stopIfTrue="1">
      <formula>LEFT($R186,1)="S"</formula>
    </cfRule>
  </conditionalFormatting>
  <conditionalFormatting sqref="AC193:AC199">
    <cfRule type="expression" dxfId="373" priority="378" stopIfTrue="1">
      <formula>LEFT($R193,1)="S"</formula>
    </cfRule>
  </conditionalFormatting>
  <conditionalFormatting sqref="AC193:AC199">
    <cfRule type="expression" dxfId="372" priority="377" stopIfTrue="1">
      <formula>LEFT($R193,1)="S"</formula>
    </cfRule>
  </conditionalFormatting>
  <conditionalFormatting sqref="AC193:AC199">
    <cfRule type="expression" dxfId="371" priority="376" stopIfTrue="1">
      <formula>LEFT($R193,1)="S"</formula>
    </cfRule>
  </conditionalFormatting>
  <conditionalFormatting sqref="AC200">
    <cfRule type="expression" dxfId="370" priority="375" stopIfTrue="1">
      <formula>LEFT($R200,1)="S"</formula>
    </cfRule>
  </conditionalFormatting>
  <conditionalFormatting sqref="AC200">
    <cfRule type="expression" dxfId="369" priority="374" stopIfTrue="1">
      <formula>LEFT($R200,1)="S"</formula>
    </cfRule>
  </conditionalFormatting>
  <conditionalFormatting sqref="AC200">
    <cfRule type="expression" dxfId="368" priority="373" stopIfTrue="1">
      <formula>LEFT($R200,1)="S"</formula>
    </cfRule>
  </conditionalFormatting>
  <conditionalFormatting sqref="AD171:AD200">
    <cfRule type="expression" dxfId="367" priority="372" stopIfTrue="1">
      <formula>LEFT($R171,1)="S"</formula>
    </cfRule>
  </conditionalFormatting>
  <conditionalFormatting sqref="AD171:AD200">
    <cfRule type="expression" dxfId="366" priority="371" stopIfTrue="1">
      <formula>LEFT($R171,1)="S"</formula>
    </cfRule>
  </conditionalFormatting>
  <conditionalFormatting sqref="AD171:AD200">
    <cfRule type="expression" dxfId="365" priority="370" stopIfTrue="1">
      <formula>LEFT($R171,1)="S"</formula>
    </cfRule>
  </conditionalFormatting>
  <conditionalFormatting sqref="AE171:AE200">
    <cfRule type="expression" dxfId="364" priority="369" stopIfTrue="1">
      <formula>LEFT($R171,1)="S"</formula>
    </cfRule>
  </conditionalFormatting>
  <conditionalFormatting sqref="AE171:AE200">
    <cfRule type="expression" dxfId="363" priority="368" stopIfTrue="1">
      <formula>LEFT($R171,1)="S"</formula>
    </cfRule>
  </conditionalFormatting>
  <conditionalFormatting sqref="AE171:AE200">
    <cfRule type="expression" dxfId="362" priority="367" stopIfTrue="1">
      <formula>LEFT($R171,1)="S"</formula>
    </cfRule>
  </conditionalFormatting>
  <conditionalFormatting sqref="AB272:AB301">
    <cfRule type="expression" dxfId="361" priority="366" stopIfTrue="1">
      <formula>LEFT($R272,1)="S"</formula>
    </cfRule>
  </conditionalFormatting>
  <conditionalFormatting sqref="AB272:AB301">
    <cfRule type="expression" dxfId="360" priority="365" stopIfTrue="1">
      <formula>LEFT($R272,1)="S"</formula>
    </cfRule>
  </conditionalFormatting>
  <conditionalFormatting sqref="AB272:AB281">
    <cfRule type="expression" dxfId="359" priority="364" stopIfTrue="1">
      <formula>LEFT($R272,1)="S"</formula>
    </cfRule>
  </conditionalFormatting>
  <conditionalFormatting sqref="AB273:AB301">
    <cfRule type="expression" dxfId="358" priority="363" stopIfTrue="1">
      <formula>LEFT($R273,1)="S"</formula>
    </cfRule>
  </conditionalFormatting>
  <conditionalFormatting sqref="AB287:AB288">
    <cfRule type="expression" dxfId="357" priority="362" stopIfTrue="1">
      <formula>LEFT($R287,1)="S"</formula>
    </cfRule>
  </conditionalFormatting>
  <conditionalFormatting sqref="AB294:AB295">
    <cfRule type="expression" dxfId="356" priority="361" stopIfTrue="1">
      <formula>LEFT($R294,1)="S"</formula>
    </cfRule>
  </conditionalFormatting>
  <conditionalFormatting sqref="AB301">
    <cfRule type="expression" dxfId="355" priority="360" stopIfTrue="1">
      <formula>LEFT($R301,1)="S"</formula>
    </cfRule>
  </conditionalFormatting>
  <conditionalFormatting sqref="AC273:AC279">
    <cfRule type="expression" dxfId="354" priority="359" stopIfTrue="1">
      <formula>LEFT($R273,1)="S"</formula>
    </cfRule>
  </conditionalFormatting>
  <conditionalFormatting sqref="AC273:AC279">
    <cfRule type="expression" dxfId="353" priority="358" stopIfTrue="1">
      <formula>LEFT($R273,1)="S"</formula>
    </cfRule>
  </conditionalFormatting>
  <conditionalFormatting sqref="AC273:AC279">
    <cfRule type="expression" dxfId="352" priority="357" stopIfTrue="1">
      <formula>LEFT($R273,1)="S"</formula>
    </cfRule>
  </conditionalFormatting>
  <conditionalFormatting sqref="AC272">
    <cfRule type="expression" dxfId="351" priority="356" stopIfTrue="1">
      <formula>LEFT($R272,1)="S"</formula>
    </cfRule>
  </conditionalFormatting>
  <conditionalFormatting sqref="AC272">
    <cfRule type="expression" dxfId="350" priority="355" stopIfTrue="1">
      <formula>LEFT($R272,1)="S"</formula>
    </cfRule>
  </conditionalFormatting>
  <conditionalFormatting sqref="AC272">
    <cfRule type="expression" dxfId="349" priority="354" stopIfTrue="1">
      <formula>LEFT($R272,1)="S"</formula>
    </cfRule>
  </conditionalFormatting>
  <conditionalFormatting sqref="AC280:AC286">
    <cfRule type="expression" dxfId="348" priority="353" stopIfTrue="1">
      <formula>LEFT($R280,1)="S"</formula>
    </cfRule>
  </conditionalFormatting>
  <conditionalFormatting sqref="AC280:AC286">
    <cfRule type="expression" dxfId="347" priority="352" stopIfTrue="1">
      <formula>LEFT($R280,1)="S"</formula>
    </cfRule>
  </conditionalFormatting>
  <conditionalFormatting sqref="AC280:AC286">
    <cfRule type="expression" dxfId="346" priority="351" stopIfTrue="1">
      <formula>LEFT($R280,1)="S"</formula>
    </cfRule>
  </conditionalFormatting>
  <conditionalFormatting sqref="AC287:AC293">
    <cfRule type="expression" dxfId="345" priority="350" stopIfTrue="1">
      <formula>LEFT($R287,1)="S"</formula>
    </cfRule>
  </conditionalFormatting>
  <conditionalFormatting sqref="AC287:AC293">
    <cfRule type="expression" dxfId="344" priority="349" stopIfTrue="1">
      <formula>LEFT($R287,1)="S"</formula>
    </cfRule>
  </conditionalFormatting>
  <conditionalFormatting sqref="AC287:AC293">
    <cfRule type="expression" dxfId="343" priority="348" stopIfTrue="1">
      <formula>LEFT($R287,1)="S"</formula>
    </cfRule>
  </conditionalFormatting>
  <conditionalFormatting sqref="AC294:AC300">
    <cfRule type="expression" dxfId="342" priority="347" stopIfTrue="1">
      <formula>LEFT($R294,1)="S"</formula>
    </cfRule>
  </conditionalFormatting>
  <conditionalFormatting sqref="AC294:AC300">
    <cfRule type="expression" dxfId="341" priority="346" stopIfTrue="1">
      <formula>LEFT($R294,1)="S"</formula>
    </cfRule>
  </conditionalFormatting>
  <conditionalFormatting sqref="AC294:AC300">
    <cfRule type="expression" dxfId="340" priority="345" stopIfTrue="1">
      <formula>LEFT($R294,1)="S"</formula>
    </cfRule>
  </conditionalFormatting>
  <conditionalFormatting sqref="AC301">
    <cfRule type="expression" dxfId="339" priority="344" stopIfTrue="1">
      <formula>LEFT($R301,1)="S"</formula>
    </cfRule>
  </conditionalFormatting>
  <conditionalFormatting sqref="AC301">
    <cfRule type="expression" dxfId="338" priority="343" stopIfTrue="1">
      <formula>LEFT($R301,1)="S"</formula>
    </cfRule>
  </conditionalFormatting>
  <conditionalFormatting sqref="AC301">
    <cfRule type="expression" dxfId="337" priority="342" stopIfTrue="1">
      <formula>LEFT($R301,1)="S"</formula>
    </cfRule>
  </conditionalFormatting>
  <conditionalFormatting sqref="AD272:AD301">
    <cfRule type="expression" dxfId="336" priority="341" stopIfTrue="1">
      <formula>LEFT($R272,1)="S"</formula>
    </cfRule>
  </conditionalFormatting>
  <conditionalFormatting sqref="AD272:AD301">
    <cfRule type="expression" dxfId="335" priority="340" stopIfTrue="1">
      <formula>LEFT($R272,1)="S"</formula>
    </cfRule>
  </conditionalFormatting>
  <conditionalFormatting sqref="AD272:AD301">
    <cfRule type="expression" dxfId="334" priority="339" stopIfTrue="1">
      <formula>LEFT($R272,1)="S"</formula>
    </cfRule>
  </conditionalFormatting>
  <conditionalFormatting sqref="AE272:AE301">
    <cfRule type="expression" dxfId="333" priority="338" stopIfTrue="1">
      <formula>LEFT($R272,1)="S"</formula>
    </cfRule>
  </conditionalFormatting>
  <conditionalFormatting sqref="AE272:AE301">
    <cfRule type="expression" dxfId="332" priority="337" stopIfTrue="1">
      <formula>LEFT($R272,1)="S"</formula>
    </cfRule>
  </conditionalFormatting>
  <conditionalFormatting sqref="AE272:AE301">
    <cfRule type="expression" dxfId="331" priority="336" stopIfTrue="1">
      <formula>LEFT($R272,1)="S"</formula>
    </cfRule>
  </conditionalFormatting>
  <conditionalFormatting sqref="AB339:AB368">
    <cfRule type="expression" dxfId="330" priority="335" stopIfTrue="1">
      <formula>LEFT($R339,1)="S"</formula>
    </cfRule>
  </conditionalFormatting>
  <conditionalFormatting sqref="AB339:AB368">
    <cfRule type="expression" dxfId="329" priority="334" stopIfTrue="1">
      <formula>LEFT($R339,1)="S"</formula>
    </cfRule>
  </conditionalFormatting>
  <conditionalFormatting sqref="AB339:AB348">
    <cfRule type="expression" dxfId="328" priority="333" stopIfTrue="1">
      <formula>LEFT($R339,1)="S"</formula>
    </cfRule>
  </conditionalFormatting>
  <conditionalFormatting sqref="AB340:AB368">
    <cfRule type="expression" dxfId="327" priority="332" stopIfTrue="1">
      <formula>LEFT($R340,1)="S"</formula>
    </cfRule>
  </conditionalFormatting>
  <conditionalFormatting sqref="AB354:AB355">
    <cfRule type="expression" dxfId="326" priority="331" stopIfTrue="1">
      <formula>LEFT($R354,1)="S"</formula>
    </cfRule>
  </conditionalFormatting>
  <conditionalFormatting sqref="AB361:AB362">
    <cfRule type="expression" dxfId="325" priority="330" stopIfTrue="1">
      <formula>LEFT($R361,1)="S"</formula>
    </cfRule>
  </conditionalFormatting>
  <conditionalFormatting sqref="AB368">
    <cfRule type="expression" dxfId="324" priority="329" stopIfTrue="1">
      <formula>LEFT($R368,1)="S"</formula>
    </cfRule>
  </conditionalFormatting>
  <conditionalFormatting sqref="AC340:AC346">
    <cfRule type="expression" dxfId="323" priority="328" stopIfTrue="1">
      <formula>LEFT($R340,1)="S"</formula>
    </cfRule>
  </conditionalFormatting>
  <conditionalFormatting sqref="AC340:AC346">
    <cfRule type="expression" dxfId="322" priority="327" stopIfTrue="1">
      <formula>LEFT($R340,1)="S"</formula>
    </cfRule>
  </conditionalFormatting>
  <conditionalFormatting sqref="AC340:AC346">
    <cfRule type="expression" dxfId="321" priority="326" stopIfTrue="1">
      <formula>LEFT($R340,1)="S"</formula>
    </cfRule>
  </conditionalFormatting>
  <conditionalFormatting sqref="AC339">
    <cfRule type="expression" dxfId="320" priority="325" stopIfTrue="1">
      <formula>LEFT($R339,1)="S"</formula>
    </cfRule>
  </conditionalFormatting>
  <conditionalFormatting sqref="AC339">
    <cfRule type="expression" dxfId="319" priority="324" stopIfTrue="1">
      <formula>LEFT($R339,1)="S"</formula>
    </cfRule>
  </conditionalFormatting>
  <conditionalFormatting sqref="AC339">
    <cfRule type="expression" dxfId="318" priority="323" stopIfTrue="1">
      <formula>LEFT($R339,1)="S"</formula>
    </cfRule>
  </conditionalFormatting>
  <conditionalFormatting sqref="AC347:AC353">
    <cfRule type="expression" dxfId="317" priority="322" stopIfTrue="1">
      <formula>LEFT($R347,1)="S"</formula>
    </cfRule>
  </conditionalFormatting>
  <conditionalFormatting sqref="AC347:AC353">
    <cfRule type="expression" dxfId="316" priority="321" stopIfTrue="1">
      <formula>LEFT($R347,1)="S"</formula>
    </cfRule>
  </conditionalFormatting>
  <conditionalFormatting sqref="AC347:AC353">
    <cfRule type="expression" dxfId="315" priority="320" stopIfTrue="1">
      <formula>LEFT($R347,1)="S"</formula>
    </cfRule>
  </conditionalFormatting>
  <conditionalFormatting sqref="AC354:AC360">
    <cfRule type="expression" dxfId="314" priority="319" stopIfTrue="1">
      <formula>LEFT($R354,1)="S"</formula>
    </cfRule>
  </conditionalFormatting>
  <conditionalFormatting sqref="AC354:AC360">
    <cfRule type="expression" dxfId="313" priority="318" stopIfTrue="1">
      <formula>LEFT($R354,1)="S"</formula>
    </cfRule>
  </conditionalFormatting>
  <conditionalFormatting sqref="AC354:AC360">
    <cfRule type="expression" dxfId="312" priority="317" stopIfTrue="1">
      <formula>LEFT($R354,1)="S"</formula>
    </cfRule>
  </conditionalFormatting>
  <conditionalFormatting sqref="AC361:AC367">
    <cfRule type="expression" dxfId="311" priority="316" stopIfTrue="1">
      <formula>LEFT($R361,1)="S"</formula>
    </cfRule>
  </conditionalFormatting>
  <conditionalFormatting sqref="AC361:AC367">
    <cfRule type="expression" dxfId="310" priority="315" stopIfTrue="1">
      <formula>LEFT($R361,1)="S"</formula>
    </cfRule>
  </conditionalFormatting>
  <conditionalFormatting sqref="AC361:AC367">
    <cfRule type="expression" dxfId="309" priority="314" stopIfTrue="1">
      <formula>LEFT($R361,1)="S"</formula>
    </cfRule>
  </conditionalFormatting>
  <conditionalFormatting sqref="AC368">
    <cfRule type="expression" dxfId="308" priority="313" stopIfTrue="1">
      <formula>LEFT($R368,1)="S"</formula>
    </cfRule>
  </conditionalFormatting>
  <conditionalFormatting sqref="AC368">
    <cfRule type="expression" dxfId="307" priority="312" stopIfTrue="1">
      <formula>LEFT($R368,1)="S"</formula>
    </cfRule>
  </conditionalFormatting>
  <conditionalFormatting sqref="AC368">
    <cfRule type="expression" dxfId="306" priority="311" stopIfTrue="1">
      <formula>LEFT($R368,1)="S"</formula>
    </cfRule>
  </conditionalFormatting>
  <conditionalFormatting sqref="AD339:AD368">
    <cfRule type="expression" dxfId="305" priority="310" stopIfTrue="1">
      <formula>LEFT($R339,1)="S"</formula>
    </cfRule>
  </conditionalFormatting>
  <conditionalFormatting sqref="AD339:AD368">
    <cfRule type="expression" dxfId="304" priority="309" stopIfTrue="1">
      <formula>LEFT($R339,1)="S"</formula>
    </cfRule>
  </conditionalFormatting>
  <conditionalFormatting sqref="AD339:AD368">
    <cfRule type="expression" dxfId="303" priority="308" stopIfTrue="1">
      <formula>LEFT($R339,1)="S"</formula>
    </cfRule>
  </conditionalFormatting>
  <conditionalFormatting sqref="AE339:AE368">
    <cfRule type="expression" dxfId="302" priority="307" stopIfTrue="1">
      <formula>LEFT($R339,1)="S"</formula>
    </cfRule>
  </conditionalFormatting>
  <conditionalFormatting sqref="AE339:AE368">
    <cfRule type="expression" dxfId="301" priority="306" stopIfTrue="1">
      <formula>LEFT($R339,1)="S"</formula>
    </cfRule>
  </conditionalFormatting>
  <conditionalFormatting sqref="AE339:AE368">
    <cfRule type="expression" dxfId="300" priority="305" stopIfTrue="1">
      <formula>LEFT($R339,1)="S"</formula>
    </cfRule>
  </conditionalFormatting>
  <conditionalFormatting sqref="AB4:AB32">
    <cfRule type="expression" dxfId="299" priority="304" stopIfTrue="1">
      <formula>LEFT($R4,1)="S"</formula>
    </cfRule>
  </conditionalFormatting>
  <conditionalFormatting sqref="AB4:AB32">
    <cfRule type="expression" dxfId="298" priority="303" stopIfTrue="1">
      <formula>LEFT($R4,1)="S"</formula>
    </cfRule>
  </conditionalFormatting>
  <conditionalFormatting sqref="AB4:AB13">
    <cfRule type="expression" dxfId="297" priority="302" stopIfTrue="1">
      <formula>LEFT($R4,1)="S"</formula>
    </cfRule>
  </conditionalFormatting>
  <conditionalFormatting sqref="AB5:AB32">
    <cfRule type="expression" dxfId="296" priority="301" stopIfTrue="1">
      <formula>LEFT($R5,1)="S"</formula>
    </cfRule>
  </conditionalFormatting>
  <conditionalFormatting sqref="AB19:AB20">
    <cfRule type="expression" dxfId="295" priority="300" stopIfTrue="1">
      <formula>LEFT($R19,1)="S"</formula>
    </cfRule>
  </conditionalFormatting>
  <conditionalFormatting sqref="AB26:AB27">
    <cfRule type="expression" dxfId="294" priority="299" stopIfTrue="1">
      <formula>LEFT($R26,1)="S"</formula>
    </cfRule>
  </conditionalFormatting>
  <conditionalFormatting sqref="AC5:AC11">
    <cfRule type="expression" dxfId="293" priority="297" stopIfTrue="1">
      <formula>LEFT($R5,1)="S"</formula>
    </cfRule>
  </conditionalFormatting>
  <conditionalFormatting sqref="AC5:AC11">
    <cfRule type="expression" dxfId="292" priority="296" stopIfTrue="1">
      <formula>LEFT($R5,1)="S"</formula>
    </cfRule>
  </conditionalFormatting>
  <conditionalFormatting sqref="AC5:AC11">
    <cfRule type="expression" dxfId="291" priority="295" stopIfTrue="1">
      <formula>LEFT($R5,1)="S"</formula>
    </cfRule>
  </conditionalFormatting>
  <conditionalFormatting sqref="AC4">
    <cfRule type="expression" dxfId="290" priority="294" stopIfTrue="1">
      <formula>LEFT($R4,1)="S"</formula>
    </cfRule>
  </conditionalFormatting>
  <conditionalFormatting sqref="AC4">
    <cfRule type="expression" dxfId="289" priority="293" stopIfTrue="1">
      <formula>LEFT($R4,1)="S"</formula>
    </cfRule>
  </conditionalFormatting>
  <conditionalFormatting sqref="AC4">
    <cfRule type="expression" dxfId="288" priority="292" stopIfTrue="1">
      <formula>LEFT($R4,1)="S"</formula>
    </cfRule>
  </conditionalFormatting>
  <conditionalFormatting sqref="AC12:AC18">
    <cfRule type="expression" dxfId="287" priority="291" stopIfTrue="1">
      <formula>LEFT($R12,1)="S"</formula>
    </cfRule>
  </conditionalFormatting>
  <conditionalFormatting sqref="AC12:AC18">
    <cfRule type="expression" dxfId="286" priority="290" stopIfTrue="1">
      <formula>LEFT($R12,1)="S"</formula>
    </cfRule>
  </conditionalFormatting>
  <conditionalFormatting sqref="AC12:AC18">
    <cfRule type="expression" dxfId="285" priority="289" stopIfTrue="1">
      <formula>LEFT($R12,1)="S"</formula>
    </cfRule>
  </conditionalFormatting>
  <conditionalFormatting sqref="AC19:AC25">
    <cfRule type="expression" dxfId="284" priority="288" stopIfTrue="1">
      <formula>LEFT($R19,1)="S"</formula>
    </cfRule>
  </conditionalFormatting>
  <conditionalFormatting sqref="AC19:AC25">
    <cfRule type="expression" dxfId="283" priority="287" stopIfTrue="1">
      <formula>LEFT($R19,1)="S"</formula>
    </cfRule>
  </conditionalFormatting>
  <conditionalFormatting sqref="AC19:AC25">
    <cfRule type="expression" dxfId="282" priority="286" stopIfTrue="1">
      <formula>LEFT($R19,1)="S"</formula>
    </cfRule>
  </conditionalFormatting>
  <conditionalFormatting sqref="AC26:AC32">
    <cfRule type="expression" dxfId="281" priority="285" stopIfTrue="1">
      <formula>LEFT($R26,1)="S"</formula>
    </cfRule>
  </conditionalFormatting>
  <conditionalFormatting sqref="AC26:AC32">
    <cfRule type="expression" dxfId="280" priority="284" stopIfTrue="1">
      <formula>LEFT($R26,1)="S"</formula>
    </cfRule>
  </conditionalFormatting>
  <conditionalFormatting sqref="AC26:AC32">
    <cfRule type="expression" dxfId="279" priority="283" stopIfTrue="1">
      <formula>LEFT($R26,1)="S"</formula>
    </cfRule>
  </conditionalFormatting>
  <conditionalFormatting sqref="AD4:AD32">
    <cfRule type="expression" dxfId="278" priority="279" stopIfTrue="1">
      <formula>LEFT($R4,1)="S"</formula>
    </cfRule>
  </conditionalFormatting>
  <conditionalFormatting sqref="AD4:AD32">
    <cfRule type="expression" dxfId="277" priority="278" stopIfTrue="1">
      <formula>LEFT($R4,1)="S"</formula>
    </cfRule>
  </conditionalFormatting>
  <conditionalFormatting sqref="AD4:AD32">
    <cfRule type="expression" dxfId="276" priority="277" stopIfTrue="1">
      <formula>LEFT($R4,1)="S"</formula>
    </cfRule>
  </conditionalFormatting>
  <conditionalFormatting sqref="AE4:AE32">
    <cfRule type="expression" dxfId="275" priority="276" stopIfTrue="1">
      <formula>LEFT($R4,1)="S"</formula>
    </cfRule>
  </conditionalFormatting>
  <conditionalFormatting sqref="AE4:AE32">
    <cfRule type="expression" dxfId="274" priority="275" stopIfTrue="1">
      <formula>LEFT($R4,1)="S"</formula>
    </cfRule>
  </conditionalFormatting>
  <conditionalFormatting sqref="AE4:AE32">
    <cfRule type="expression" dxfId="273" priority="274" stopIfTrue="1">
      <formula>LEFT($R4,1)="S"</formula>
    </cfRule>
  </conditionalFormatting>
  <conditionalFormatting sqref="AB38:AB66">
    <cfRule type="expression" dxfId="272" priority="273" stopIfTrue="1">
      <formula>LEFT($R38,1)="S"</formula>
    </cfRule>
  </conditionalFormatting>
  <conditionalFormatting sqref="AB38:AB66">
    <cfRule type="expression" dxfId="271" priority="272" stopIfTrue="1">
      <formula>LEFT($R38,1)="S"</formula>
    </cfRule>
  </conditionalFormatting>
  <conditionalFormatting sqref="AB38:AB47">
    <cfRule type="expression" dxfId="270" priority="271" stopIfTrue="1">
      <formula>LEFT($R38,1)="S"</formula>
    </cfRule>
  </conditionalFormatting>
  <conditionalFormatting sqref="AB39:AB66">
    <cfRule type="expression" dxfId="269" priority="270" stopIfTrue="1">
      <formula>LEFT($R39,1)="S"</formula>
    </cfRule>
  </conditionalFormatting>
  <conditionalFormatting sqref="AB53:AB54">
    <cfRule type="expression" dxfId="268" priority="269" stopIfTrue="1">
      <formula>LEFT($R53,1)="S"</formula>
    </cfRule>
  </conditionalFormatting>
  <conditionalFormatting sqref="AB60:AB61">
    <cfRule type="expression" dxfId="267" priority="268" stopIfTrue="1">
      <formula>LEFT($R60,1)="S"</formula>
    </cfRule>
  </conditionalFormatting>
  <conditionalFormatting sqref="AC39:AC45">
    <cfRule type="expression" dxfId="266" priority="267" stopIfTrue="1">
      <formula>LEFT($R39,1)="S"</formula>
    </cfRule>
  </conditionalFormatting>
  <conditionalFormatting sqref="AC39:AC45">
    <cfRule type="expression" dxfId="265" priority="266" stopIfTrue="1">
      <formula>LEFT($R39,1)="S"</formula>
    </cfRule>
  </conditionalFormatting>
  <conditionalFormatting sqref="AC39:AC45">
    <cfRule type="expression" dxfId="264" priority="265" stopIfTrue="1">
      <formula>LEFT($R39,1)="S"</formula>
    </cfRule>
  </conditionalFormatting>
  <conditionalFormatting sqref="AC38">
    <cfRule type="expression" dxfId="263" priority="264" stopIfTrue="1">
      <formula>LEFT($R38,1)="S"</formula>
    </cfRule>
  </conditionalFormatting>
  <conditionalFormatting sqref="AC38">
    <cfRule type="expression" dxfId="262" priority="263" stopIfTrue="1">
      <formula>LEFT($R38,1)="S"</formula>
    </cfRule>
  </conditionalFormatting>
  <conditionalFormatting sqref="AC38">
    <cfRule type="expression" dxfId="261" priority="262" stopIfTrue="1">
      <formula>LEFT($R38,1)="S"</formula>
    </cfRule>
  </conditionalFormatting>
  <conditionalFormatting sqref="AC46:AC52">
    <cfRule type="expression" dxfId="260" priority="261" stopIfTrue="1">
      <formula>LEFT($R46,1)="S"</formula>
    </cfRule>
  </conditionalFormatting>
  <conditionalFormatting sqref="AC46:AC52">
    <cfRule type="expression" dxfId="259" priority="260" stopIfTrue="1">
      <formula>LEFT($R46,1)="S"</formula>
    </cfRule>
  </conditionalFormatting>
  <conditionalFormatting sqref="AC46:AC52">
    <cfRule type="expression" dxfId="258" priority="259" stopIfTrue="1">
      <formula>LEFT($R46,1)="S"</formula>
    </cfRule>
  </conditionalFormatting>
  <conditionalFormatting sqref="AC53:AC59">
    <cfRule type="expression" dxfId="257" priority="258" stopIfTrue="1">
      <formula>LEFT($R53,1)="S"</formula>
    </cfRule>
  </conditionalFormatting>
  <conditionalFormatting sqref="AC53:AC59">
    <cfRule type="expression" dxfId="256" priority="257" stopIfTrue="1">
      <formula>LEFT($R53,1)="S"</formula>
    </cfRule>
  </conditionalFormatting>
  <conditionalFormatting sqref="AC53:AC59">
    <cfRule type="expression" dxfId="255" priority="256" stopIfTrue="1">
      <formula>LEFT($R53,1)="S"</formula>
    </cfRule>
  </conditionalFormatting>
  <conditionalFormatting sqref="AC60:AC66">
    <cfRule type="expression" dxfId="254" priority="255" stopIfTrue="1">
      <formula>LEFT($R60,1)="S"</formula>
    </cfRule>
  </conditionalFormatting>
  <conditionalFormatting sqref="AC60:AC66">
    <cfRule type="expression" dxfId="253" priority="254" stopIfTrue="1">
      <formula>LEFT($R60,1)="S"</formula>
    </cfRule>
  </conditionalFormatting>
  <conditionalFormatting sqref="AC60:AC66">
    <cfRule type="expression" dxfId="252" priority="253" stopIfTrue="1">
      <formula>LEFT($R60,1)="S"</formula>
    </cfRule>
  </conditionalFormatting>
  <conditionalFormatting sqref="AD38:AD66">
    <cfRule type="expression" dxfId="251" priority="252" stopIfTrue="1">
      <formula>LEFT($R38,1)="S"</formula>
    </cfRule>
  </conditionalFormatting>
  <conditionalFormatting sqref="AD38:AD66">
    <cfRule type="expression" dxfId="250" priority="251" stopIfTrue="1">
      <formula>LEFT($R38,1)="S"</formula>
    </cfRule>
  </conditionalFormatting>
  <conditionalFormatting sqref="AD38:AD66">
    <cfRule type="expression" dxfId="249" priority="250" stopIfTrue="1">
      <formula>LEFT($R38,1)="S"</formula>
    </cfRule>
  </conditionalFormatting>
  <conditionalFormatting sqref="AE38:AE66">
    <cfRule type="expression" dxfId="248" priority="249" stopIfTrue="1">
      <formula>LEFT($R38,1)="S"</formula>
    </cfRule>
  </conditionalFormatting>
  <conditionalFormatting sqref="AE38:AE66">
    <cfRule type="expression" dxfId="247" priority="248" stopIfTrue="1">
      <formula>LEFT($R38,1)="S"</formula>
    </cfRule>
  </conditionalFormatting>
  <conditionalFormatting sqref="AE38:AE66">
    <cfRule type="expression" dxfId="246" priority="247" stopIfTrue="1">
      <formula>LEFT($R38,1)="S"</formula>
    </cfRule>
  </conditionalFormatting>
  <conditionalFormatting sqref="AB33:AB34">
    <cfRule type="expression" dxfId="245" priority="246" stopIfTrue="1">
      <formula>LEFT($R33,1)="S"</formula>
    </cfRule>
  </conditionalFormatting>
  <conditionalFormatting sqref="AB33:AB34">
    <cfRule type="expression" dxfId="244" priority="245" stopIfTrue="1">
      <formula>LEFT($R33,1)="S"</formula>
    </cfRule>
  </conditionalFormatting>
  <conditionalFormatting sqref="AB33:AB34">
    <cfRule type="expression" dxfId="243" priority="244" stopIfTrue="1">
      <formula>LEFT($R33,1)="S"</formula>
    </cfRule>
  </conditionalFormatting>
  <conditionalFormatting sqref="AC33:AC34">
    <cfRule type="expression" dxfId="242" priority="243" stopIfTrue="1">
      <formula>LEFT($R33,1)="S"</formula>
    </cfRule>
  </conditionalFormatting>
  <conditionalFormatting sqref="AC33:AC34">
    <cfRule type="expression" dxfId="241" priority="242" stopIfTrue="1">
      <formula>LEFT($R33,1)="S"</formula>
    </cfRule>
  </conditionalFormatting>
  <conditionalFormatting sqref="AC33:AC34">
    <cfRule type="expression" dxfId="240" priority="241" stopIfTrue="1">
      <formula>LEFT($R33,1)="S"</formula>
    </cfRule>
  </conditionalFormatting>
  <conditionalFormatting sqref="AD33:AD34">
    <cfRule type="expression" dxfId="239" priority="240" stopIfTrue="1">
      <formula>LEFT($R33,1)="S"</formula>
    </cfRule>
  </conditionalFormatting>
  <conditionalFormatting sqref="AD33:AD34">
    <cfRule type="expression" dxfId="238" priority="239" stopIfTrue="1">
      <formula>LEFT($R33,1)="S"</formula>
    </cfRule>
  </conditionalFormatting>
  <conditionalFormatting sqref="AD33:AD34">
    <cfRule type="expression" dxfId="237" priority="238" stopIfTrue="1">
      <formula>LEFT($R33,1)="S"</formula>
    </cfRule>
  </conditionalFormatting>
  <conditionalFormatting sqref="AE33:AE34">
    <cfRule type="expression" dxfId="236" priority="237" stopIfTrue="1">
      <formula>LEFT($R33,1)="S"</formula>
    </cfRule>
  </conditionalFormatting>
  <conditionalFormatting sqref="AE33:AE34">
    <cfRule type="expression" dxfId="235" priority="236" stopIfTrue="1">
      <formula>LEFT($R33,1)="S"</formula>
    </cfRule>
  </conditionalFormatting>
  <conditionalFormatting sqref="AE33:AE34">
    <cfRule type="expression" dxfId="234" priority="235" stopIfTrue="1">
      <formula>LEFT($R33,1)="S"</formula>
    </cfRule>
  </conditionalFormatting>
  <conditionalFormatting sqref="AB70:AB98">
    <cfRule type="expression" dxfId="233" priority="234" stopIfTrue="1">
      <formula>LEFT($R70,1)="S"</formula>
    </cfRule>
  </conditionalFormatting>
  <conditionalFormatting sqref="AB70:AB98">
    <cfRule type="expression" dxfId="232" priority="233" stopIfTrue="1">
      <formula>LEFT($R70,1)="S"</formula>
    </cfRule>
  </conditionalFormatting>
  <conditionalFormatting sqref="AB70:AB79">
    <cfRule type="expression" dxfId="231" priority="232" stopIfTrue="1">
      <formula>LEFT($R70,1)="S"</formula>
    </cfRule>
  </conditionalFormatting>
  <conditionalFormatting sqref="AB71:AB98">
    <cfRule type="expression" dxfId="230" priority="231" stopIfTrue="1">
      <formula>LEFT($R71,1)="S"</formula>
    </cfRule>
  </conditionalFormatting>
  <conditionalFormatting sqref="AB85:AB86">
    <cfRule type="expression" dxfId="229" priority="230" stopIfTrue="1">
      <formula>LEFT($R85,1)="S"</formula>
    </cfRule>
  </conditionalFormatting>
  <conditionalFormatting sqref="AB92:AB93">
    <cfRule type="expression" dxfId="228" priority="229" stopIfTrue="1">
      <formula>LEFT($R92,1)="S"</formula>
    </cfRule>
  </conditionalFormatting>
  <conditionalFormatting sqref="AC71:AC77">
    <cfRule type="expression" dxfId="227" priority="228" stopIfTrue="1">
      <formula>LEFT($R71,1)="S"</formula>
    </cfRule>
  </conditionalFormatting>
  <conditionalFormatting sqref="AC71:AC77">
    <cfRule type="expression" dxfId="226" priority="227" stopIfTrue="1">
      <formula>LEFT($R71,1)="S"</formula>
    </cfRule>
  </conditionalFormatting>
  <conditionalFormatting sqref="AC71:AC77">
    <cfRule type="expression" dxfId="225" priority="226" stopIfTrue="1">
      <formula>LEFT($R71,1)="S"</formula>
    </cfRule>
  </conditionalFormatting>
  <conditionalFormatting sqref="AC70">
    <cfRule type="expression" dxfId="224" priority="225" stopIfTrue="1">
      <formula>LEFT($R70,1)="S"</formula>
    </cfRule>
  </conditionalFormatting>
  <conditionalFormatting sqref="AC70">
    <cfRule type="expression" dxfId="223" priority="224" stopIfTrue="1">
      <formula>LEFT($R70,1)="S"</formula>
    </cfRule>
  </conditionalFormatting>
  <conditionalFormatting sqref="AC70">
    <cfRule type="expression" dxfId="222" priority="223" stopIfTrue="1">
      <formula>LEFT($R70,1)="S"</formula>
    </cfRule>
  </conditionalFormatting>
  <conditionalFormatting sqref="AC78:AC84">
    <cfRule type="expression" dxfId="221" priority="222" stopIfTrue="1">
      <formula>LEFT($R78,1)="S"</formula>
    </cfRule>
  </conditionalFormatting>
  <conditionalFormatting sqref="AC78:AC84">
    <cfRule type="expression" dxfId="220" priority="221" stopIfTrue="1">
      <formula>LEFT($R78,1)="S"</formula>
    </cfRule>
  </conditionalFormatting>
  <conditionalFormatting sqref="AC78:AC84">
    <cfRule type="expression" dxfId="219" priority="220" stopIfTrue="1">
      <formula>LEFT($R78,1)="S"</formula>
    </cfRule>
  </conditionalFormatting>
  <conditionalFormatting sqref="AC85:AC91">
    <cfRule type="expression" dxfId="218" priority="219" stopIfTrue="1">
      <formula>LEFT($R85,1)="S"</formula>
    </cfRule>
  </conditionalFormatting>
  <conditionalFormatting sqref="AC85:AC91">
    <cfRule type="expression" dxfId="217" priority="218" stopIfTrue="1">
      <formula>LEFT($R85,1)="S"</formula>
    </cfRule>
  </conditionalFormatting>
  <conditionalFormatting sqref="AC85:AC91">
    <cfRule type="expression" dxfId="216" priority="217" stopIfTrue="1">
      <formula>LEFT($R85,1)="S"</formula>
    </cfRule>
  </conditionalFormatting>
  <conditionalFormatting sqref="AC92:AC98">
    <cfRule type="expression" dxfId="215" priority="216" stopIfTrue="1">
      <formula>LEFT($R92,1)="S"</formula>
    </cfRule>
  </conditionalFormatting>
  <conditionalFormatting sqref="AC92:AC98">
    <cfRule type="expression" dxfId="214" priority="215" stopIfTrue="1">
      <formula>LEFT($R92,1)="S"</formula>
    </cfRule>
  </conditionalFormatting>
  <conditionalFormatting sqref="AC92:AC98">
    <cfRule type="expression" dxfId="213" priority="214" stopIfTrue="1">
      <formula>LEFT($R92,1)="S"</formula>
    </cfRule>
  </conditionalFormatting>
  <conditionalFormatting sqref="AD70:AD98">
    <cfRule type="expression" dxfId="212" priority="213" stopIfTrue="1">
      <formula>LEFT($R70,1)="S"</formula>
    </cfRule>
  </conditionalFormatting>
  <conditionalFormatting sqref="AD70:AD98">
    <cfRule type="expression" dxfId="211" priority="212" stopIfTrue="1">
      <formula>LEFT($R70,1)="S"</formula>
    </cfRule>
  </conditionalFormatting>
  <conditionalFormatting sqref="AD70:AD98">
    <cfRule type="expression" dxfId="210" priority="211" stopIfTrue="1">
      <formula>LEFT($R70,1)="S"</formula>
    </cfRule>
  </conditionalFormatting>
  <conditionalFormatting sqref="AE70:AE98">
    <cfRule type="expression" dxfId="209" priority="210" stopIfTrue="1">
      <formula>LEFT($R70,1)="S"</formula>
    </cfRule>
  </conditionalFormatting>
  <conditionalFormatting sqref="AE70:AE98">
    <cfRule type="expression" dxfId="208" priority="209" stopIfTrue="1">
      <formula>LEFT($R70,1)="S"</formula>
    </cfRule>
  </conditionalFormatting>
  <conditionalFormatting sqref="AE70:AE98">
    <cfRule type="expression" dxfId="207" priority="208" stopIfTrue="1">
      <formula>LEFT($R70,1)="S"</formula>
    </cfRule>
  </conditionalFormatting>
  <conditionalFormatting sqref="AB99:AB100">
    <cfRule type="expression" dxfId="206" priority="207" stopIfTrue="1">
      <formula>LEFT($R99,1)="S"</formula>
    </cfRule>
  </conditionalFormatting>
  <conditionalFormatting sqref="AB99:AB100">
    <cfRule type="expression" dxfId="205" priority="206" stopIfTrue="1">
      <formula>LEFT($R99,1)="S"</formula>
    </cfRule>
  </conditionalFormatting>
  <conditionalFormatting sqref="AB99:AB100">
    <cfRule type="expression" dxfId="204" priority="205" stopIfTrue="1">
      <formula>LEFT($R99,1)="S"</formula>
    </cfRule>
  </conditionalFormatting>
  <conditionalFormatting sqref="AC99:AC100">
    <cfRule type="expression" dxfId="203" priority="204" stopIfTrue="1">
      <formula>LEFT($R99,1)="S"</formula>
    </cfRule>
  </conditionalFormatting>
  <conditionalFormatting sqref="AC99:AC100">
    <cfRule type="expression" dxfId="202" priority="203" stopIfTrue="1">
      <formula>LEFT($R99,1)="S"</formula>
    </cfRule>
  </conditionalFormatting>
  <conditionalFormatting sqref="AC99:AC100">
    <cfRule type="expression" dxfId="201" priority="202" stopIfTrue="1">
      <formula>LEFT($R99,1)="S"</formula>
    </cfRule>
  </conditionalFormatting>
  <conditionalFormatting sqref="AD99:AD100">
    <cfRule type="expression" dxfId="200" priority="201" stopIfTrue="1">
      <formula>LEFT($R99,1)="S"</formula>
    </cfRule>
  </conditionalFormatting>
  <conditionalFormatting sqref="AD99:AD100">
    <cfRule type="expression" dxfId="199" priority="200" stopIfTrue="1">
      <formula>LEFT($R99,1)="S"</formula>
    </cfRule>
  </conditionalFormatting>
  <conditionalFormatting sqref="AD99:AD100">
    <cfRule type="expression" dxfId="198" priority="199" stopIfTrue="1">
      <formula>LEFT($R99,1)="S"</formula>
    </cfRule>
  </conditionalFormatting>
  <conditionalFormatting sqref="AE99:AE100">
    <cfRule type="expression" dxfId="197" priority="198" stopIfTrue="1">
      <formula>LEFT($R99,1)="S"</formula>
    </cfRule>
  </conditionalFormatting>
  <conditionalFormatting sqref="AE99:AE100">
    <cfRule type="expression" dxfId="196" priority="197" stopIfTrue="1">
      <formula>LEFT($R99,1)="S"</formula>
    </cfRule>
  </conditionalFormatting>
  <conditionalFormatting sqref="AE99:AE100">
    <cfRule type="expression" dxfId="195" priority="196" stopIfTrue="1">
      <formula>LEFT($R99,1)="S"</formula>
    </cfRule>
  </conditionalFormatting>
  <conditionalFormatting sqref="AB137:AB165">
    <cfRule type="expression" dxfId="194" priority="195" stopIfTrue="1">
      <formula>LEFT($R137,1)="S"</formula>
    </cfRule>
  </conditionalFormatting>
  <conditionalFormatting sqref="AB137:AB165">
    <cfRule type="expression" dxfId="193" priority="194" stopIfTrue="1">
      <formula>LEFT($R137,1)="S"</formula>
    </cfRule>
  </conditionalFormatting>
  <conditionalFormatting sqref="AB137:AB146">
    <cfRule type="expression" dxfId="192" priority="193" stopIfTrue="1">
      <formula>LEFT($R137,1)="S"</formula>
    </cfRule>
  </conditionalFormatting>
  <conditionalFormatting sqref="AB138:AB165">
    <cfRule type="expression" dxfId="191" priority="192" stopIfTrue="1">
      <formula>LEFT($R138,1)="S"</formula>
    </cfRule>
  </conditionalFormatting>
  <conditionalFormatting sqref="AB152:AB153">
    <cfRule type="expression" dxfId="190" priority="191" stopIfTrue="1">
      <formula>LEFT($R152,1)="S"</formula>
    </cfRule>
  </conditionalFormatting>
  <conditionalFormatting sqref="AB159:AB160">
    <cfRule type="expression" dxfId="189" priority="190" stopIfTrue="1">
      <formula>LEFT($R159,1)="S"</formula>
    </cfRule>
  </conditionalFormatting>
  <conditionalFormatting sqref="AC138:AC144">
    <cfRule type="expression" dxfId="188" priority="189" stopIfTrue="1">
      <formula>LEFT($R138,1)="S"</formula>
    </cfRule>
  </conditionalFormatting>
  <conditionalFormatting sqref="AC138:AC144">
    <cfRule type="expression" dxfId="187" priority="188" stopIfTrue="1">
      <formula>LEFT($R138,1)="S"</formula>
    </cfRule>
  </conditionalFormatting>
  <conditionalFormatting sqref="AC138:AC144">
    <cfRule type="expression" dxfId="186" priority="187" stopIfTrue="1">
      <formula>LEFT($R138,1)="S"</formula>
    </cfRule>
  </conditionalFormatting>
  <conditionalFormatting sqref="AC137">
    <cfRule type="expression" dxfId="185" priority="186" stopIfTrue="1">
      <formula>LEFT($R137,1)="S"</formula>
    </cfRule>
  </conditionalFormatting>
  <conditionalFormatting sqref="AC137">
    <cfRule type="expression" dxfId="184" priority="185" stopIfTrue="1">
      <formula>LEFT($R137,1)="S"</formula>
    </cfRule>
  </conditionalFormatting>
  <conditionalFormatting sqref="AC137">
    <cfRule type="expression" dxfId="183" priority="184" stopIfTrue="1">
      <formula>LEFT($R137,1)="S"</formula>
    </cfRule>
  </conditionalFormatting>
  <conditionalFormatting sqref="AC145:AC151">
    <cfRule type="expression" dxfId="182" priority="183" stopIfTrue="1">
      <formula>LEFT($R145,1)="S"</formula>
    </cfRule>
  </conditionalFormatting>
  <conditionalFormatting sqref="AC145:AC151">
    <cfRule type="expression" dxfId="181" priority="182" stopIfTrue="1">
      <formula>LEFT($R145,1)="S"</formula>
    </cfRule>
  </conditionalFormatting>
  <conditionalFormatting sqref="AC145:AC151">
    <cfRule type="expression" dxfId="180" priority="181" stopIfTrue="1">
      <formula>LEFT($R145,1)="S"</formula>
    </cfRule>
  </conditionalFormatting>
  <conditionalFormatting sqref="AC152:AC158">
    <cfRule type="expression" dxfId="179" priority="180" stopIfTrue="1">
      <formula>LEFT($R152,1)="S"</formula>
    </cfRule>
  </conditionalFormatting>
  <conditionalFormatting sqref="AC152:AC158">
    <cfRule type="expression" dxfId="178" priority="179" stopIfTrue="1">
      <formula>LEFT($R152,1)="S"</formula>
    </cfRule>
  </conditionalFormatting>
  <conditionalFormatting sqref="AC152:AC158">
    <cfRule type="expression" dxfId="177" priority="178" stopIfTrue="1">
      <formula>LEFT($R152,1)="S"</formula>
    </cfRule>
  </conditionalFormatting>
  <conditionalFormatting sqref="AC159:AC165">
    <cfRule type="expression" dxfId="176" priority="177" stopIfTrue="1">
      <formula>LEFT($R159,1)="S"</formula>
    </cfRule>
  </conditionalFormatting>
  <conditionalFormatting sqref="AC159:AC165">
    <cfRule type="expression" dxfId="175" priority="176" stopIfTrue="1">
      <formula>LEFT($R159,1)="S"</formula>
    </cfRule>
  </conditionalFormatting>
  <conditionalFormatting sqref="AC159:AC165">
    <cfRule type="expression" dxfId="174" priority="175" stopIfTrue="1">
      <formula>LEFT($R159,1)="S"</formula>
    </cfRule>
  </conditionalFormatting>
  <conditionalFormatting sqref="AD137:AD165">
    <cfRule type="expression" dxfId="173" priority="174" stopIfTrue="1">
      <formula>LEFT($R137,1)="S"</formula>
    </cfRule>
  </conditionalFormatting>
  <conditionalFormatting sqref="AD137:AD165">
    <cfRule type="expression" dxfId="172" priority="173" stopIfTrue="1">
      <formula>LEFT($R137,1)="S"</formula>
    </cfRule>
  </conditionalFormatting>
  <conditionalFormatting sqref="AD137:AD165">
    <cfRule type="expression" dxfId="171" priority="172" stopIfTrue="1">
      <formula>LEFT($R137,1)="S"</formula>
    </cfRule>
  </conditionalFormatting>
  <conditionalFormatting sqref="AE137:AE165">
    <cfRule type="expression" dxfId="170" priority="171" stopIfTrue="1">
      <formula>LEFT($R137,1)="S"</formula>
    </cfRule>
  </conditionalFormatting>
  <conditionalFormatting sqref="AE137:AE165">
    <cfRule type="expression" dxfId="169" priority="170" stopIfTrue="1">
      <formula>LEFT($R137,1)="S"</formula>
    </cfRule>
  </conditionalFormatting>
  <conditionalFormatting sqref="AE137:AE165">
    <cfRule type="expression" dxfId="168" priority="169" stopIfTrue="1">
      <formula>LEFT($R137,1)="S"</formula>
    </cfRule>
  </conditionalFormatting>
  <conditionalFormatting sqref="AB166:AB167">
    <cfRule type="expression" dxfId="167" priority="168" stopIfTrue="1">
      <formula>LEFT($R166,1)="S"</formula>
    </cfRule>
  </conditionalFormatting>
  <conditionalFormatting sqref="AB166:AB167">
    <cfRule type="expression" dxfId="166" priority="167" stopIfTrue="1">
      <formula>LEFT($R166,1)="S"</formula>
    </cfRule>
  </conditionalFormatting>
  <conditionalFormatting sqref="AB166:AB167">
    <cfRule type="expression" dxfId="165" priority="166" stopIfTrue="1">
      <formula>LEFT($R166,1)="S"</formula>
    </cfRule>
  </conditionalFormatting>
  <conditionalFormatting sqref="AC166:AC167">
    <cfRule type="expression" dxfId="164" priority="165" stopIfTrue="1">
      <formula>LEFT($R166,1)="S"</formula>
    </cfRule>
  </conditionalFormatting>
  <conditionalFormatting sqref="AC166:AC167">
    <cfRule type="expression" dxfId="163" priority="164" stopIfTrue="1">
      <formula>LEFT($R166,1)="S"</formula>
    </cfRule>
  </conditionalFormatting>
  <conditionalFormatting sqref="AC166:AC167">
    <cfRule type="expression" dxfId="162" priority="163" stopIfTrue="1">
      <formula>LEFT($R166,1)="S"</formula>
    </cfRule>
  </conditionalFormatting>
  <conditionalFormatting sqref="AD166:AD167">
    <cfRule type="expression" dxfId="161" priority="162" stopIfTrue="1">
      <formula>LEFT($R166,1)="S"</formula>
    </cfRule>
  </conditionalFormatting>
  <conditionalFormatting sqref="AD166:AD167">
    <cfRule type="expression" dxfId="160" priority="161" stopIfTrue="1">
      <formula>LEFT($R166,1)="S"</formula>
    </cfRule>
  </conditionalFormatting>
  <conditionalFormatting sqref="AD166:AD167">
    <cfRule type="expression" dxfId="159" priority="160" stopIfTrue="1">
      <formula>LEFT($R166,1)="S"</formula>
    </cfRule>
  </conditionalFormatting>
  <conditionalFormatting sqref="AE166:AE167">
    <cfRule type="expression" dxfId="158" priority="159" stopIfTrue="1">
      <formula>LEFT($R166,1)="S"</formula>
    </cfRule>
  </conditionalFormatting>
  <conditionalFormatting sqref="AE166:AE167">
    <cfRule type="expression" dxfId="157" priority="158" stopIfTrue="1">
      <formula>LEFT($R166,1)="S"</formula>
    </cfRule>
  </conditionalFormatting>
  <conditionalFormatting sqref="AE166:AE167">
    <cfRule type="expression" dxfId="156" priority="157" stopIfTrue="1">
      <formula>LEFT($R166,1)="S"</formula>
    </cfRule>
  </conditionalFormatting>
  <conditionalFormatting sqref="AB204:AB232">
    <cfRule type="expression" dxfId="155" priority="156" stopIfTrue="1">
      <formula>LEFT($R204,1)="S"</formula>
    </cfRule>
  </conditionalFormatting>
  <conditionalFormatting sqref="AB204:AB232">
    <cfRule type="expression" dxfId="154" priority="155" stopIfTrue="1">
      <formula>LEFT($R204,1)="S"</formula>
    </cfRule>
  </conditionalFormatting>
  <conditionalFormatting sqref="AB204:AB213">
    <cfRule type="expression" dxfId="153" priority="154" stopIfTrue="1">
      <formula>LEFT($R204,1)="S"</formula>
    </cfRule>
  </conditionalFormatting>
  <conditionalFormatting sqref="AB205:AB232">
    <cfRule type="expression" dxfId="152" priority="153" stopIfTrue="1">
      <formula>LEFT($R205,1)="S"</formula>
    </cfRule>
  </conditionalFormatting>
  <conditionalFormatting sqref="AB219:AB220">
    <cfRule type="expression" dxfId="151" priority="152" stopIfTrue="1">
      <formula>LEFT($R219,1)="S"</formula>
    </cfRule>
  </conditionalFormatting>
  <conditionalFormatting sqref="AB226:AB227">
    <cfRule type="expression" dxfId="150" priority="151" stopIfTrue="1">
      <formula>LEFT($R226,1)="S"</formula>
    </cfRule>
  </conditionalFormatting>
  <conditionalFormatting sqref="AC205:AC211">
    <cfRule type="expression" dxfId="149" priority="150" stopIfTrue="1">
      <formula>LEFT($R205,1)="S"</formula>
    </cfRule>
  </conditionalFormatting>
  <conditionalFormatting sqref="AC205:AC211">
    <cfRule type="expression" dxfId="148" priority="149" stopIfTrue="1">
      <formula>LEFT($R205,1)="S"</formula>
    </cfRule>
  </conditionalFormatting>
  <conditionalFormatting sqref="AC205:AC211">
    <cfRule type="expression" dxfId="147" priority="148" stopIfTrue="1">
      <formula>LEFT($R205,1)="S"</formula>
    </cfRule>
  </conditionalFormatting>
  <conditionalFormatting sqref="AC204">
    <cfRule type="expression" dxfId="146" priority="147" stopIfTrue="1">
      <formula>LEFT($R204,1)="S"</formula>
    </cfRule>
  </conditionalFormatting>
  <conditionalFormatting sqref="AC204">
    <cfRule type="expression" dxfId="145" priority="146" stopIfTrue="1">
      <formula>LEFT($R204,1)="S"</formula>
    </cfRule>
  </conditionalFormatting>
  <conditionalFormatting sqref="AC204">
    <cfRule type="expression" dxfId="144" priority="145" stopIfTrue="1">
      <formula>LEFT($R204,1)="S"</formula>
    </cfRule>
  </conditionalFormatting>
  <conditionalFormatting sqref="AC212:AC218">
    <cfRule type="expression" dxfId="143" priority="144" stopIfTrue="1">
      <formula>LEFT($R212,1)="S"</formula>
    </cfRule>
  </conditionalFormatting>
  <conditionalFormatting sqref="AC212:AC218">
    <cfRule type="expression" dxfId="142" priority="143" stopIfTrue="1">
      <formula>LEFT($R212,1)="S"</formula>
    </cfRule>
  </conditionalFormatting>
  <conditionalFormatting sqref="AC212:AC218">
    <cfRule type="expression" dxfId="141" priority="142" stopIfTrue="1">
      <formula>LEFT($R212,1)="S"</formula>
    </cfRule>
  </conditionalFormatting>
  <conditionalFormatting sqref="AC219:AC225">
    <cfRule type="expression" dxfId="140" priority="141" stopIfTrue="1">
      <formula>LEFT($R219,1)="S"</formula>
    </cfRule>
  </conditionalFormatting>
  <conditionalFormatting sqref="AC219:AC225">
    <cfRule type="expression" dxfId="139" priority="140" stopIfTrue="1">
      <formula>LEFT($R219,1)="S"</formula>
    </cfRule>
  </conditionalFormatting>
  <conditionalFormatting sqref="AC219:AC225">
    <cfRule type="expression" dxfId="138" priority="139" stopIfTrue="1">
      <formula>LEFT($R219,1)="S"</formula>
    </cfRule>
  </conditionalFormatting>
  <conditionalFormatting sqref="AC226:AC232">
    <cfRule type="expression" dxfId="137" priority="138" stopIfTrue="1">
      <formula>LEFT($R226,1)="S"</formula>
    </cfRule>
  </conditionalFormatting>
  <conditionalFormatting sqref="AC226:AC232">
    <cfRule type="expression" dxfId="136" priority="137" stopIfTrue="1">
      <formula>LEFT($R226,1)="S"</formula>
    </cfRule>
  </conditionalFormatting>
  <conditionalFormatting sqref="AC226:AC232">
    <cfRule type="expression" dxfId="135" priority="136" stopIfTrue="1">
      <formula>LEFT($R226,1)="S"</formula>
    </cfRule>
  </conditionalFormatting>
  <conditionalFormatting sqref="AD204:AD232">
    <cfRule type="expression" dxfId="134" priority="135" stopIfTrue="1">
      <formula>LEFT($R204,1)="S"</formula>
    </cfRule>
  </conditionalFormatting>
  <conditionalFormatting sqref="AD204:AD232">
    <cfRule type="expression" dxfId="133" priority="134" stopIfTrue="1">
      <formula>LEFT($R204,1)="S"</formula>
    </cfRule>
  </conditionalFormatting>
  <conditionalFormatting sqref="AD204:AD232">
    <cfRule type="expression" dxfId="132" priority="133" stopIfTrue="1">
      <formula>LEFT($R204,1)="S"</formula>
    </cfRule>
  </conditionalFormatting>
  <conditionalFormatting sqref="AE204:AE232">
    <cfRule type="expression" dxfId="131" priority="132" stopIfTrue="1">
      <formula>LEFT($R204,1)="S"</formula>
    </cfRule>
  </conditionalFormatting>
  <conditionalFormatting sqref="AE204:AE232">
    <cfRule type="expression" dxfId="130" priority="131" stopIfTrue="1">
      <formula>LEFT($R204,1)="S"</formula>
    </cfRule>
  </conditionalFormatting>
  <conditionalFormatting sqref="AE204:AE232">
    <cfRule type="expression" dxfId="129" priority="130" stopIfTrue="1">
      <formula>LEFT($R204,1)="S"</formula>
    </cfRule>
  </conditionalFormatting>
  <conditionalFormatting sqref="AB233:AB234">
    <cfRule type="expression" dxfId="128" priority="129" stopIfTrue="1">
      <formula>LEFT($R233,1)="S"</formula>
    </cfRule>
  </conditionalFormatting>
  <conditionalFormatting sqref="AB233:AB234">
    <cfRule type="expression" dxfId="127" priority="128" stopIfTrue="1">
      <formula>LEFT($R233,1)="S"</formula>
    </cfRule>
  </conditionalFormatting>
  <conditionalFormatting sqref="AB233:AB234">
    <cfRule type="expression" dxfId="126" priority="127" stopIfTrue="1">
      <formula>LEFT($R233,1)="S"</formula>
    </cfRule>
  </conditionalFormatting>
  <conditionalFormatting sqref="AC233:AC234">
    <cfRule type="expression" dxfId="125" priority="126" stopIfTrue="1">
      <formula>LEFT($R233,1)="S"</formula>
    </cfRule>
  </conditionalFormatting>
  <conditionalFormatting sqref="AC233:AC234">
    <cfRule type="expression" dxfId="124" priority="125" stopIfTrue="1">
      <formula>LEFT($R233,1)="S"</formula>
    </cfRule>
  </conditionalFormatting>
  <conditionalFormatting sqref="AC233:AC234">
    <cfRule type="expression" dxfId="123" priority="124" stopIfTrue="1">
      <formula>LEFT($R233,1)="S"</formula>
    </cfRule>
  </conditionalFormatting>
  <conditionalFormatting sqref="AD233:AD234">
    <cfRule type="expression" dxfId="122" priority="123" stopIfTrue="1">
      <formula>LEFT($R233,1)="S"</formula>
    </cfRule>
  </conditionalFormatting>
  <conditionalFormatting sqref="AD233:AD234">
    <cfRule type="expression" dxfId="121" priority="122" stopIfTrue="1">
      <formula>LEFT($R233,1)="S"</formula>
    </cfRule>
  </conditionalFormatting>
  <conditionalFormatting sqref="AD233:AD234">
    <cfRule type="expression" dxfId="120" priority="121" stopIfTrue="1">
      <formula>LEFT($R233,1)="S"</formula>
    </cfRule>
  </conditionalFormatting>
  <conditionalFormatting sqref="AE233:AE234">
    <cfRule type="expression" dxfId="119" priority="120" stopIfTrue="1">
      <formula>LEFT($R233,1)="S"</formula>
    </cfRule>
  </conditionalFormatting>
  <conditionalFormatting sqref="AE233:AE234">
    <cfRule type="expression" dxfId="118" priority="119" stopIfTrue="1">
      <formula>LEFT($R233,1)="S"</formula>
    </cfRule>
  </conditionalFormatting>
  <conditionalFormatting sqref="AE233:AE234">
    <cfRule type="expression" dxfId="117" priority="118" stopIfTrue="1">
      <formula>LEFT($R233,1)="S"</formula>
    </cfRule>
  </conditionalFormatting>
  <conditionalFormatting sqref="AB238:AB266">
    <cfRule type="expression" dxfId="116" priority="117" stopIfTrue="1">
      <formula>LEFT($R238,1)="S"</formula>
    </cfRule>
  </conditionalFormatting>
  <conditionalFormatting sqref="AB238:AB266">
    <cfRule type="expression" dxfId="115" priority="116" stopIfTrue="1">
      <formula>LEFT($R238,1)="S"</formula>
    </cfRule>
  </conditionalFormatting>
  <conditionalFormatting sqref="AB238:AB247">
    <cfRule type="expression" dxfId="114" priority="115" stopIfTrue="1">
      <formula>LEFT($R238,1)="S"</formula>
    </cfRule>
  </conditionalFormatting>
  <conditionalFormatting sqref="AB239:AB266">
    <cfRule type="expression" dxfId="113" priority="114" stopIfTrue="1">
      <formula>LEFT($R239,1)="S"</formula>
    </cfRule>
  </conditionalFormatting>
  <conditionalFormatting sqref="AB253:AB254">
    <cfRule type="expression" dxfId="112" priority="113" stopIfTrue="1">
      <formula>LEFT($R253,1)="S"</formula>
    </cfRule>
  </conditionalFormatting>
  <conditionalFormatting sqref="AB260:AB261">
    <cfRule type="expression" dxfId="111" priority="112" stopIfTrue="1">
      <formula>LEFT($R260,1)="S"</formula>
    </cfRule>
  </conditionalFormatting>
  <conditionalFormatting sqref="AC239:AC245">
    <cfRule type="expression" dxfId="110" priority="111" stopIfTrue="1">
      <formula>LEFT($R239,1)="S"</formula>
    </cfRule>
  </conditionalFormatting>
  <conditionalFormatting sqref="AC239:AC245">
    <cfRule type="expression" dxfId="109" priority="110" stopIfTrue="1">
      <formula>LEFT($R239,1)="S"</formula>
    </cfRule>
  </conditionalFormatting>
  <conditionalFormatting sqref="AC239:AC245">
    <cfRule type="expression" dxfId="108" priority="109" stopIfTrue="1">
      <formula>LEFT($R239,1)="S"</formula>
    </cfRule>
  </conditionalFormatting>
  <conditionalFormatting sqref="AC238">
    <cfRule type="expression" dxfId="107" priority="108" stopIfTrue="1">
      <formula>LEFT($R238,1)="S"</formula>
    </cfRule>
  </conditionalFormatting>
  <conditionalFormatting sqref="AC238">
    <cfRule type="expression" dxfId="106" priority="107" stopIfTrue="1">
      <formula>LEFT($R238,1)="S"</formula>
    </cfRule>
  </conditionalFormatting>
  <conditionalFormatting sqref="AC238">
    <cfRule type="expression" dxfId="105" priority="106" stopIfTrue="1">
      <formula>LEFT($R238,1)="S"</formula>
    </cfRule>
  </conditionalFormatting>
  <conditionalFormatting sqref="AC246:AC252">
    <cfRule type="expression" dxfId="104" priority="105" stopIfTrue="1">
      <formula>LEFT($R246,1)="S"</formula>
    </cfRule>
  </conditionalFormatting>
  <conditionalFormatting sqref="AC246:AC252">
    <cfRule type="expression" dxfId="103" priority="104" stopIfTrue="1">
      <formula>LEFT($R246,1)="S"</formula>
    </cfRule>
  </conditionalFormatting>
  <conditionalFormatting sqref="AC246:AC252">
    <cfRule type="expression" dxfId="102" priority="103" stopIfTrue="1">
      <formula>LEFT($R246,1)="S"</formula>
    </cfRule>
  </conditionalFormatting>
  <conditionalFormatting sqref="AC253:AC259">
    <cfRule type="expression" dxfId="101" priority="102" stopIfTrue="1">
      <formula>LEFT($R253,1)="S"</formula>
    </cfRule>
  </conditionalFormatting>
  <conditionalFormatting sqref="AC253:AC259">
    <cfRule type="expression" dxfId="100" priority="101" stopIfTrue="1">
      <formula>LEFT($R253,1)="S"</formula>
    </cfRule>
  </conditionalFormatting>
  <conditionalFormatting sqref="AC253:AC259">
    <cfRule type="expression" dxfId="99" priority="100" stopIfTrue="1">
      <formula>LEFT($R253,1)="S"</formula>
    </cfRule>
  </conditionalFormatting>
  <conditionalFormatting sqref="AC260:AC266">
    <cfRule type="expression" dxfId="98" priority="99" stopIfTrue="1">
      <formula>LEFT($R260,1)="S"</formula>
    </cfRule>
  </conditionalFormatting>
  <conditionalFormatting sqref="AC260:AC266">
    <cfRule type="expression" dxfId="97" priority="98" stopIfTrue="1">
      <formula>LEFT($R260,1)="S"</formula>
    </cfRule>
  </conditionalFormatting>
  <conditionalFormatting sqref="AC260:AC266">
    <cfRule type="expression" dxfId="96" priority="97" stopIfTrue="1">
      <formula>LEFT($R260,1)="S"</formula>
    </cfRule>
  </conditionalFormatting>
  <conditionalFormatting sqref="AD238:AD266">
    <cfRule type="expression" dxfId="95" priority="96" stopIfTrue="1">
      <formula>LEFT($R238,1)="S"</formula>
    </cfRule>
  </conditionalFormatting>
  <conditionalFormatting sqref="AD238:AD266">
    <cfRule type="expression" dxfId="94" priority="95" stopIfTrue="1">
      <formula>LEFT($R238,1)="S"</formula>
    </cfRule>
  </conditionalFormatting>
  <conditionalFormatting sqref="AD238:AD266">
    <cfRule type="expression" dxfId="93" priority="94" stopIfTrue="1">
      <formula>LEFT($R238,1)="S"</formula>
    </cfRule>
  </conditionalFormatting>
  <conditionalFormatting sqref="AE238:AE266">
    <cfRule type="expression" dxfId="92" priority="93" stopIfTrue="1">
      <formula>LEFT($R238,1)="S"</formula>
    </cfRule>
  </conditionalFormatting>
  <conditionalFormatting sqref="AE238:AE266">
    <cfRule type="expression" dxfId="91" priority="92" stopIfTrue="1">
      <formula>LEFT($R238,1)="S"</formula>
    </cfRule>
  </conditionalFormatting>
  <conditionalFormatting sqref="AE238:AE266">
    <cfRule type="expression" dxfId="90" priority="91" stopIfTrue="1">
      <formula>LEFT($R238,1)="S"</formula>
    </cfRule>
  </conditionalFormatting>
  <conditionalFormatting sqref="AB267:AB268">
    <cfRule type="expression" dxfId="89" priority="90" stopIfTrue="1">
      <formula>LEFT($R267,1)="S"</formula>
    </cfRule>
  </conditionalFormatting>
  <conditionalFormatting sqref="AB267:AB268">
    <cfRule type="expression" dxfId="88" priority="89" stopIfTrue="1">
      <formula>LEFT($R267,1)="S"</formula>
    </cfRule>
  </conditionalFormatting>
  <conditionalFormatting sqref="AB267:AB268">
    <cfRule type="expression" dxfId="87" priority="88" stopIfTrue="1">
      <formula>LEFT($R267,1)="S"</formula>
    </cfRule>
  </conditionalFormatting>
  <conditionalFormatting sqref="AC267:AC268">
    <cfRule type="expression" dxfId="86" priority="87" stopIfTrue="1">
      <formula>LEFT($R267,1)="S"</formula>
    </cfRule>
  </conditionalFormatting>
  <conditionalFormatting sqref="AC267:AC268">
    <cfRule type="expression" dxfId="85" priority="86" stopIfTrue="1">
      <formula>LEFT($R267,1)="S"</formula>
    </cfRule>
  </conditionalFormatting>
  <conditionalFormatting sqref="AC267:AC268">
    <cfRule type="expression" dxfId="84" priority="85" stopIfTrue="1">
      <formula>LEFT($R267,1)="S"</formula>
    </cfRule>
  </conditionalFormatting>
  <conditionalFormatting sqref="AD267:AD268">
    <cfRule type="expression" dxfId="83" priority="84" stopIfTrue="1">
      <formula>LEFT($R267,1)="S"</formula>
    </cfRule>
  </conditionalFormatting>
  <conditionalFormatting sqref="AD267:AD268">
    <cfRule type="expression" dxfId="82" priority="83" stopIfTrue="1">
      <formula>LEFT($R267,1)="S"</formula>
    </cfRule>
  </conditionalFormatting>
  <conditionalFormatting sqref="AD267:AD268">
    <cfRule type="expression" dxfId="81" priority="82" stopIfTrue="1">
      <formula>LEFT($R267,1)="S"</formula>
    </cfRule>
  </conditionalFormatting>
  <conditionalFormatting sqref="AE267:AE268">
    <cfRule type="expression" dxfId="80" priority="81" stopIfTrue="1">
      <formula>LEFT($R267,1)="S"</formula>
    </cfRule>
  </conditionalFormatting>
  <conditionalFormatting sqref="AE267:AE268">
    <cfRule type="expression" dxfId="79" priority="80" stopIfTrue="1">
      <formula>LEFT($R267,1)="S"</formula>
    </cfRule>
  </conditionalFormatting>
  <conditionalFormatting sqref="AE267:AE268">
    <cfRule type="expression" dxfId="78" priority="79" stopIfTrue="1">
      <formula>LEFT($R267,1)="S"</formula>
    </cfRule>
  </conditionalFormatting>
  <conditionalFormatting sqref="AB305:AB333">
    <cfRule type="expression" dxfId="77" priority="78" stopIfTrue="1">
      <formula>LEFT($R305,1)="S"</formula>
    </cfRule>
  </conditionalFormatting>
  <conditionalFormatting sqref="AB305:AB333">
    <cfRule type="expression" dxfId="76" priority="77" stopIfTrue="1">
      <formula>LEFT($R305,1)="S"</formula>
    </cfRule>
  </conditionalFormatting>
  <conditionalFormatting sqref="AB305:AB314">
    <cfRule type="expression" dxfId="75" priority="76" stopIfTrue="1">
      <formula>LEFT($R305,1)="S"</formula>
    </cfRule>
  </conditionalFormatting>
  <conditionalFormatting sqref="AB306:AB333">
    <cfRule type="expression" dxfId="74" priority="75" stopIfTrue="1">
      <formula>LEFT($R306,1)="S"</formula>
    </cfRule>
  </conditionalFormatting>
  <conditionalFormatting sqref="AB320:AB321">
    <cfRule type="expression" dxfId="73" priority="74" stopIfTrue="1">
      <formula>LEFT($R320,1)="S"</formula>
    </cfRule>
  </conditionalFormatting>
  <conditionalFormatting sqref="AB327:AB328">
    <cfRule type="expression" dxfId="72" priority="73" stopIfTrue="1">
      <formula>LEFT($R327,1)="S"</formula>
    </cfRule>
  </conditionalFormatting>
  <conditionalFormatting sqref="AC306:AC312">
    <cfRule type="expression" dxfId="71" priority="72" stopIfTrue="1">
      <formula>LEFT($R306,1)="S"</formula>
    </cfRule>
  </conditionalFormatting>
  <conditionalFormatting sqref="AC306:AC312">
    <cfRule type="expression" dxfId="70" priority="71" stopIfTrue="1">
      <formula>LEFT($R306,1)="S"</formula>
    </cfRule>
  </conditionalFormatting>
  <conditionalFormatting sqref="AC306:AC312">
    <cfRule type="expression" dxfId="69" priority="70" stopIfTrue="1">
      <formula>LEFT($R306,1)="S"</formula>
    </cfRule>
  </conditionalFormatting>
  <conditionalFormatting sqref="AC305">
    <cfRule type="expression" dxfId="68" priority="69" stopIfTrue="1">
      <formula>LEFT($R305,1)="S"</formula>
    </cfRule>
  </conditionalFormatting>
  <conditionalFormatting sqref="AC305">
    <cfRule type="expression" dxfId="67" priority="68" stopIfTrue="1">
      <formula>LEFT($R305,1)="S"</formula>
    </cfRule>
  </conditionalFormatting>
  <conditionalFormatting sqref="AC305">
    <cfRule type="expression" dxfId="66" priority="67" stopIfTrue="1">
      <formula>LEFT($R305,1)="S"</formula>
    </cfRule>
  </conditionalFormatting>
  <conditionalFormatting sqref="AC313:AC319">
    <cfRule type="expression" dxfId="65" priority="66" stopIfTrue="1">
      <formula>LEFT($R313,1)="S"</formula>
    </cfRule>
  </conditionalFormatting>
  <conditionalFormatting sqref="AC313:AC319">
    <cfRule type="expression" dxfId="64" priority="65" stopIfTrue="1">
      <formula>LEFT($R313,1)="S"</formula>
    </cfRule>
  </conditionalFormatting>
  <conditionalFormatting sqref="AC313:AC319">
    <cfRule type="expression" dxfId="63" priority="64" stopIfTrue="1">
      <formula>LEFT($R313,1)="S"</formula>
    </cfRule>
  </conditionalFormatting>
  <conditionalFormatting sqref="AC320:AC326">
    <cfRule type="expression" dxfId="62" priority="63" stopIfTrue="1">
      <formula>LEFT($R320,1)="S"</formula>
    </cfRule>
  </conditionalFormatting>
  <conditionalFormatting sqref="AC320:AC326">
    <cfRule type="expression" dxfId="61" priority="62" stopIfTrue="1">
      <formula>LEFT($R320,1)="S"</formula>
    </cfRule>
  </conditionalFormatting>
  <conditionalFormatting sqref="AC320:AC326">
    <cfRule type="expression" dxfId="60" priority="61" stopIfTrue="1">
      <formula>LEFT($R320,1)="S"</formula>
    </cfRule>
  </conditionalFormatting>
  <conditionalFormatting sqref="AC327:AC333">
    <cfRule type="expression" dxfId="59" priority="60" stopIfTrue="1">
      <formula>LEFT($R327,1)="S"</formula>
    </cfRule>
  </conditionalFormatting>
  <conditionalFormatting sqref="AC327:AC333">
    <cfRule type="expression" dxfId="58" priority="59" stopIfTrue="1">
      <formula>LEFT($R327,1)="S"</formula>
    </cfRule>
  </conditionalFormatting>
  <conditionalFormatting sqref="AC327:AC333">
    <cfRule type="expression" dxfId="57" priority="58" stopIfTrue="1">
      <formula>LEFT($R327,1)="S"</formula>
    </cfRule>
  </conditionalFormatting>
  <conditionalFormatting sqref="AD305:AD333">
    <cfRule type="expression" dxfId="56" priority="57" stopIfTrue="1">
      <formula>LEFT($R305,1)="S"</formula>
    </cfRule>
  </conditionalFormatting>
  <conditionalFormatting sqref="AD305:AD333">
    <cfRule type="expression" dxfId="55" priority="56" stopIfTrue="1">
      <formula>LEFT($R305,1)="S"</formula>
    </cfRule>
  </conditionalFormatting>
  <conditionalFormatting sqref="AD305:AD333">
    <cfRule type="expression" dxfId="54" priority="55" stopIfTrue="1">
      <formula>LEFT($R305,1)="S"</formula>
    </cfRule>
  </conditionalFormatting>
  <conditionalFormatting sqref="AE305:AE333">
    <cfRule type="expression" dxfId="53" priority="54" stopIfTrue="1">
      <formula>LEFT($R305,1)="S"</formula>
    </cfRule>
  </conditionalFormatting>
  <conditionalFormatting sqref="AE305:AE333">
    <cfRule type="expression" dxfId="52" priority="53" stopIfTrue="1">
      <formula>LEFT($R305,1)="S"</formula>
    </cfRule>
  </conditionalFormatting>
  <conditionalFormatting sqref="AE305:AE333">
    <cfRule type="expression" dxfId="51" priority="52" stopIfTrue="1">
      <formula>LEFT($R305,1)="S"</formula>
    </cfRule>
  </conditionalFormatting>
  <conditionalFormatting sqref="AB334:AB335">
    <cfRule type="expression" dxfId="50" priority="51" stopIfTrue="1">
      <formula>LEFT($R334,1)="S"</formula>
    </cfRule>
  </conditionalFormatting>
  <conditionalFormatting sqref="AB334:AB335">
    <cfRule type="expression" dxfId="49" priority="50" stopIfTrue="1">
      <formula>LEFT($R334,1)="S"</formula>
    </cfRule>
  </conditionalFormatting>
  <conditionalFormatting sqref="AB334:AB335">
    <cfRule type="expression" dxfId="48" priority="49" stopIfTrue="1">
      <formula>LEFT($R334,1)="S"</formula>
    </cfRule>
  </conditionalFormatting>
  <conditionalFormatting sqref="AC334:AC335">
    <cfRule type="expression" dxfId="47" priority="48" stopIfTrue="1">
      <formula>LEFT($R334,1)="S"</formula>
    </cfRule>
  </conditionalFormatting>
  <conditionalFormatting sqref="AC334:AC335">
    <cfRule type="expression" dxfId="46" priority="47" stopIfTrue="1">
      <formula>LEFT($R334,1)="S"</formula>
    </cfRule>
  </conditionalFormatting>
  <conditionalFormatting sqref="AC334:AC335">
    <cfRule type="expression" dxfId="45" priority="46" stopIfTrue="1">
      <formula>LEFT($R334,1)="S"</formula>
    </cfRule>
  </conditionalFormatting>
  <conditionalFormatting sqref="AD334:AD335">
    <cfRule type="expression" dxfId="44" priority="45" stopIfTrue="1">
      <formula>LEFT($R334,1)="S"</formula>
    </cfRule>
  </conditionalFormatting>
  <conditionalFormatting sqref="AD334:AD335">
    <cfRule type="expression" dxfId="43" priority="44" stopIfTrue="1">
      <formula>LEFT($R334,1)="S"</formula>
    </cfRule>
  </conditionalFormatting>
  <conditionalFormatting sqref="AD334:AD335">
    <cfRule type="expression" dxfId="42" priority="43" stopIfTrue="1">
      <formula>LEFT($R334,1)="S"</formula>
    </cfRule>
  </conditionalFormatting>
  <conditionalFormatting sqref="AE334:AE335">
    <cfRule type="expression" dxfId="41" priority="42" stopIfTrue="1">
      <formula>LEFT($R334,1)="S"</formula>
    </cfRule>
  </conditionalFormatting>
  <conditionalFormatting sqref="AE334:AE335">
    <cfRule type="expression" dxfId="40" priority="41" stopIfTrue="1">
      <formula>LEFT($R334,1)="S"</formula>
    </cfRule>
  </conditionalFormatting>
  <conditionalFormatting sqref="AE334:AE335">
    <cfRule type="expression" dxfId="39" priority="40" stopIfTrue="1">
      <formula>LEFT($R334,1)="S"</formula>
    </cfRule>
  </conditionalFormatting>
  <conditionalFormatting sqref="AB372:AB400">
    <cfRule type="expression" dxfId="38" priority="39" stopIfTrue="1">
      <formula>LEFT($R372,1)="S"</formula>
    </cfRule>
  </conditionalFormatting>
  <conditionalFormatting sqref="AB372:AB400">
    <cfRule type="expression" dxfId="37" priority="38" stopIfTrue="1">
      <formula>LEFT($R372,1)="S"</formula>
    </cfRule>
  </conditionalFormatting>
  <conditionalFormatting sqref="AB372:AB381">
    <cfRule type="expression" dxfId="36" priority="37" stopIfTrue="1">
      <formula>LEFT($R372,1)="S"</formula>
    </cfRule>
  </conditionalFormatting>
  <conditionalFormatting sqref="AB373:AB400">
    <cfRule type="expression" dxfId="35" priority="36" stopIfTrue="1">
      <formula>LEFT($R373,1)="S"</formula>
    </cfRule>
  </conditionalFormatting>
  <conditionalFormatting sqref="AB387:AB388">
    <cfRule type="expression" dxfId="34" priority="35" stopIfTrue="1">
      <formula>LEFT($R387,1)="S"</formula>
    </cfRule>
  </conditionalFormatting>
  <conditionalFormatting sqref="AB394:AB395">
    <cfRule type="expression" dxfId="33" priority="34" stopIfTrue="1">
      <formula>LEFT($R394,1)="S"</formula>
    </cfRule>
  </conditionalFormatting>
  <conditionalFormatting sqref="AC373:AC379">
    <cfRule type="expression" dxfId="32" priority="33" stopIfTrue="1">
      <formula>LEFT($R373,1)="S"</formula>
    </cfRule>
  </conditionalFormatting>
  <conditionalFormatting sqref="AC373:AC379">
    <cfRule type="expression" dxfId="31" priority="32" stopIfTrue="1">
      <formula>LEFT($R373,1)="S"</formula>
    </cfRule>
  </conditionalFormatting>
  <conditionalFormatting sqref="AC373:AC379">
    <cfRule type="expression" dxfId="30" priority="31" stopIfTrue="1">
      <formula>LEFT($R373,1)="S"</formula>
    </cfRule>
  </conditionalFormatting>
  <conditionalFormatting sqref="AC372">
    <cfRule type="expression" dxfId="29" priority="30" stopIfTrue="1">
      <formula>LEFT($R372,1)="S"</formula>
    </cfRule>
  </conditionalFormatting>
  <conditionalFormatting sqref="AC372">
    <cfRule type="expression" dxfId="28" priority="29" stopIfTrue="1">
      <formula>LEFT($R372,1)="S"</formula>
    </cfRule>
  </conditionalFormatting>
  <conditionalFormatting sqref="AC372">
    <cfRule type="expression" dxfId="27" priority="28" stopIfTrue="1">
      <formula>LEFT($R372,1)="S"</formula>
    </cfRule>
  </conditionalFormatting>
  <conditionalFormatting sqref="AC380:AC386">
    <cfRule type="expression" dxfId="26" priority="27" stopIfTrue="1">
      <formula>LEFT($R380,1)="S"</formula>
    </cfRule>
  </conditionalFormatting>
  <conditionalFormatting sqref="AC380:AC386">
    <cfRule type="expression" dxfId="25" priority="26" stopIfTrue="1">
      <formula>LEFT($R380,1)="S"</formula>
    </cfRule>
  </conditionalFormatting>
  <conditionalFormatting sqref="AC380:AC386">
    <cfRule type="expression" dxfId="24" priority="25" stopIfTrue="1">
      <formula>LEFT($R380,1)="S"</formula>
    </cfRule>
  </conditionalFormatting>
  <conditionalFormatting sqref="AC387:AC393">
    <cfRule type="expression" dxfId="23" priority="24" stopIfTrue="1">
      <formula>LEFT($R387,1)="S"</formula>
    </cfRule>
  </conditionalFormatting>
  <conditionalFormatting sqref="AC387:AC393">
    <cfRule type="expression" dxfId="22" priority="23" stopIfTrue="1">
      <formula>LEFT($R387,1)="S"</formula>
    </cfRule>
  </conditionalFormatting>
  <conditionalFormatting sqref="AC387:AC393">
    <cfRule type="expression" dxfId="21" priority="22" stopIfTrue="1">
      <formula>LEFT($R387,1)="S"</formula>
    </cfRule>
  </conditionalFormatting>
  <conditionalFormatting sqref="AC394:AC400">
    <cfRule type="expression" dxfId="20" priority="21" stopIfTrue="1">
      <formula>LEFT($R394,1)="S"</formula>
    </cfRule>
  </conditionalFormatting>
  <conditionalFormatting sqref="AC394:AC400">
    <cfRule type="expression" dxfId="19" priority="20" stopIfTrue="1">
      <formula>LEFT($R394,1)="S"</formula>
    </cfRule>
  </conditionalFormatting>
  <conditionalFormatting sqref="AC394:AC400">
    <cfRule type="expression" dxfId="18" priority="19" stopIfTrue="1">
      <formula>LEFT($R394,1)="S"</formula>
    </cfRule>
  </conditionalFormatting>
  <conditionalFormatting sqref="AD372:AD400">
    <cfRule type="expression" dxfId="17" priority="18" stopIfTrue="1">
      <formula>LEFT($R372,1)="S"</formula>
    </cfRule>
  </conditionalFormatting>
  <conditionalFormatting sqref="AD372:AD400">
    <cfRule type="expression" dxfId="16" priority="17" stopIfTrue="1">
      <formula>LEFT($R372,1)="S"</formula>
    </cfRule>
  </conditionalFormatting>
  <conditionalFormatting sqref="AD372:AD400">
    <cfRule type="expression" dxfId="15" priority="16" stopIfTrue="1">
      <formula>LEFT($R372,1)="S"</formula>
    </cfRule>
  </conditionalFormatting>
  <conditionalFormatting sqref="AE372:AE400">
    <cfRule type="expression" dxfId="14" priority="15" stopIfTrue="1">
      <formula>LEFT($R372,1)="S"</formula>
    </cfRule>
  </conditionalFormatting>
  <conditionalFormatting sqref="AE372:AE400">
    <cfRule type="expression" dxfId="13" priority="14" stopIfTrue="1">
      <formula>LEFT($R372,1)="S"</formula>
    </cfRule>
  </conditionalFormatting>
  <conditionalFormatting sqref="AE372:AE400">
    <cfRule type="expression" dxfId="12" priority="13" stopIfTrue="1">
      <formula>LEFT($R372,1)="S"</formula>
    </cfRule>
  </conditionalFormatting>
  <conditionalFormatting sqref="AB401:AB402">
    <cfRule type="expression" dxfId="11" priority="12" stopIfTrue="1">
      <formula>LEFT($R401,1)="S"</formula>
    </cfRule>
  </conditionalFormatting>
  <conditionalFormatting sqref="AB401:AB402">
    <cfRule type="expression" dxfId="10" priority="11" stopIfTrue="1">
      <formula>LEFT($R401,1)="S"</formula>
    </cfRule>
  </conditionalFormatting>
  <conditionalFormatting sqref="AB401:AB402">
    <cfRule type="expression" dxfId="9" priority="10" stopIfTrue="1">
      <formula>LEFT($R401,1)="S"</formula>
    </cfRule>
  </conditionalFormatting>
  <conditionalFormatting sqref="AC401:AC402">
    <cfRule type="expression" dxfId="8" priority="9" stopIfTrue="1">
      <formula>LEFT($R401,1)="S"</formula>
    </cfRule>
  </conditionalFormatting>
  <conditionalFormatting sqref="AC401:AC402">
    <cfRule type="expression" dxfId="7" priority="8" stopIfTrue="1">
      <formula>LEFT($R401,1)="S"</formula>
    </cfRule>
  </conditionalFormatting>
  <conditionalFormatting sqref="AC401:AC402">
    <cfRule type="expression" dxfId="6" priority="7" stopIfTrue="1">
      <formula>LEFT($R401,1)="S"</formula>
    </cfRule>
  </conditionalFormatting>
  <conditionalFormatting sqref="AD401:AD402">
    <cfRule type="expression" dxfId="5" priority="6" stopIfTrue="1">
      <formula>LEFT($R401,1)="S"</formula>
    </cfRule>
  </conditionalFormatting>
  <conditionalFormatting sqref="AD401:AD402">
    <cfRule type="expression" dxfId="4" priority="5" stopIfTrue="1">
      <formula>LEFT($R401,1)="S"</formula>
    </cfRule>
  </conditionalFormatting>
  <conditionalFormatting sqref="AD401:AD402">
    <cfRule type="expression" dxfId="3" priority="4" stopIfTrue="1">
      <formula>LEFT($R401,1)="S"</formula>
    </cfRule>
  </conditionalFormatting>
  <conditionalFormatting sqref="AE401:AE402">
    <cfRule type="expression" dxfId="2" priority="3" stopIfTrue="1">
      <formula>LEFT($R401,1)="S"</formula>
    </cfRule>
  </conditionalFormatting>
  <conditionalFormatting sqref="AE401:AE402">
    <cfRule type="expression" dxfId="1" priority="2" stopIfTrue="1">
      <formula>LEFT($R401,1)="S"</formula>
    </cfRule>
  </conditionalFormatting>
  <conditionalFormatting sqref="AE401:AE402">
    <cfRule type="expression" dxfId="0" priority="1" stopIfTrue="1">
      <formula>LEFT($R401,1)="S"</formula>
    </cfRule>
  </conditionalFormatting>
  <pageMargins left="0.39370078740157483" right="0.39370078740157483" top="0.39370078740157483" bottom="0.59055118110236227" header="0.23622047244094491" footer="0.31496062992125984"/>
  <pageSetup paperSize="9" scale="78" fitToHeight="12" orientation="landscape" r:id="rId1"/>
  <headerFooter>
    <oddHeader>&amp;C&amp;12Aberdeen Tides</oddHeader>
    <oddFooter>&amp;CAll times are local   (adjusted for GMT / BST as appropriate)  RMW</oddFooter>
  </headerFooter>
  <rowBreaks count="11" manualBreakCount="11">
    <brk id="34" max="16383" man="1"/>
    <brk id="67" max="16383" man="1"/>
    <brk id="101" max="16383" man="1"/>
    <brk id="134" max="16383" man="1"/>
    <brk id="168" max="16383" man="1"/>
    <brk id="201" max="16383" man="1"/>
    <brk id="235" max="16383" man="1"/>
    <brk id="269" max="16383" man="1"/>
    <brk id="302" max="16383" man="1"/>
    <brk id="336" max="16383" man="1"/>
    <brk id="3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Tides</vt:lpstr>
      <vt:lpstr>Rowing Windows LEAP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Aberdeen, Scotland</dc:title>
  <dc:creator>Toshiba_Ron</dc:creator>
  <cp:lastModifiedBy>Ronald Wallace</cp:lastModifiedBy>
  <cp:lastPrinted>2016-04-04T22:42:10Z</cp:lastPrinted>
  <dcterms:created xsi:type="dcterms:W3CDTF">2003-01-03T10:38:17Z</dcterms:created>
  <dcterms:modified xsi:type="dcterms:W3CDTF">2016-04-05T10:56:30Z</dcterms:modified>
</cp:coreProperties>
</file>